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2023\marina_pavle\GODIŠNJI IZVJEŠTAJ\2026\06_2026\IZVRŠENJE 06_26\"/>
    </mc:Choice>
  </mc:AlternateContent>
  <xr:revisionPtr revIDLastSave="0" documentId="13_ncr:1_{C1756D08-C736-4875-BA9B-2F9B155E0D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Izvještaj po organizacijskoj " sheetId="12" r:id="rId7"/>
    <sheet name="Izvještaj po programskoj" sheetId="7" r:id="rId8"/>
  </sheets>
  <externalReferences>
    <externalReference r:id="rId9"/>
  </externalReferences>
  <definedNames>
    <definedName name="_xlnm.Print_Area" localSheetId="6">'Izvještaj po organizacijskoj '!$B$2:$I$8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1" i="7" l="1"/>
  <c r="F308" i="7"/>
  <c r="F295" i="7"/>
  <c r="F296" i="7"/>
  <c r="F298" i="7"/>
  <c r="F300" i="7"/>
  <c r="F380" i="7"/>
  <c r="F381" i="7"/>
  <c r="F382" i="7"/>
  <c r="F383" i="7"/>
  <c r="F385" i="7"/>
  <c r="F387" i="7"/>
  <c r="F389" i="7"/>
  <c r="F390" i="7"/>
  <c r="F393" i="7"/>
  <c r="F400" i="7"/>
  <c r="F410" i="7"/>
  <c r="F415" i="7"/>
  <c r="F416" i="7"/>
  <c r="F421" i="7"/>
  <c r="F426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C34" i="8"/>
  <c r="G107" i="3"/>
  <c r="G78" i="3"/>
  <c r="J44" i="3" l="1"/>
  <c r="J55" i="3"/>
  <c r="J103" i="3"/>
  <c r="J107" i="3"/>
  <c r="J34" i="3"/>
  <c r="E7" i="11" l="1"/>
  <c r="F7" i="11"/>
  <c r="F206" i="7"/>
  <c r="F207" i="7"/>
  <c r="F124" i="7"/>
  <c r="F76" i="7"/>
  <c r="F77" i="7"/>
  <c r="F78" i="7"/>
  <c r="F79" i="7"/>
  <c r="F80" i="7"/>
  <c r="F73" i="7"/>
  <c r="F21" i="7"/>
  <c r="F16" i="7"/>
  <c r="F17" i="7"/>
  <c r="F6" i="7"/>
  <c r="F7" i="7"/>
  <c r="F8" i="7"/>
  <c r="F9" i="7"/>
  <c r="F10" i="7"/>
  <c r="F5" i="7"/>
  <c r="E381" i="7" l="1"/>
  <c r="E425" i="7"/>
  <c r="E421" i="7"/>
  <c r="E416" i="7"/>
  <c r="E293" i="7"/>
  <c r="E74" i="7"/>
  <c r="E145" i="7" l="1"/>
  <c r="E75" i="7"/>
  <c r="D423" i="7"/>
  <c r="D422" i="7" s="1"/>
  <c r="D421" i="7" s="1"/>
  <c r="E423" i="7"/>
  <c r="E422" i="7" s="1"/>
  <c r="C423" i="7"/>
  <c r="C422" i="7"/>
  <c r="C421" i="7" s="1"/>
  <c r="E393" i="7"/>
  <c r="E153" i="7"/>
  <c r="E121" i="7"/>
  <c r="E72" i="7"/>
  <c r="E30" i="7"/>
  <c r="E24" i="7"/>
  <c r="E23" i="7" s="1"/>
  <c r="C326" i="7"/>
  <c r="C325" i="7" s="1"/>
  <c r="D451" i="7"/>
  <c r="E451" i="7"/>
  <c r="D447" i="7"/>
  <c r="E447" i="7"/>
  <c r="D443" i="7"/>
  <c r="E443" i="7"/>
  <c r="D439" i="7"/>
  <c r="E439" i="7"/>
  <c r="C451" i="7"/>
  <c r="C447" i="7"/>
  <c r="C443" i="7"/>
  <c r="C439" i="7"/>
  <c r="C72" i="7"/>
  <c r="C382" i="7"/>
  <c r="D225" i="7"/>
  <c r="E225" i="7"/>
  <c r="C213" i="7"/>
  <c r="E207" i="7"/>
  <c r="E206" i="7" s="1"/>
  <c r="D207" i="7"/>
  <c r="D206" i="7" s="1"/>
  <c r="C209" i="7"/>
  <c r="C206" i="7" s="1"/>
  <c r="C191" i="7"/>
  <c r="C79" i="7"/>
  <c r="C78" i="7" s="1"/>
  <c r="C77" i="7" s="1"/>
  <c r="C76" i="7" s="1"/>
  <c r="C23" i="7"/>
  <c r="C438" i="7" l="1"/>
  <c r="C437" i="7" s="1"/>
  <c r="C446" i="7"/>
  <c r="C445" i="7" s="1"/>
  <c r="E438" i="7"/>
  <c r="E437" i="7" s="1"/>
  <c r="E446" i="7"/>
  <c r="E445" i="7" s="1"/>
  <c r="E436" i="7" s="1"/>
  <c r="E435" i="7" s="1"/>
  <c r="D446" i="7"/>
  <c r="D445" i="7" s="1"/>
  <c r="D438" i="7"/>
  <c r="D437" i="7" s="1"/>
  <c r="D7" i="11"/>
  <c r="H10" i="11"/>
  <c r="H16" i="8"/>
  <c r="H54" i="3"/>
  <c r="H102" i="3"/>
  <c r="H127" i="3"/>
  <c r="H126" i="3" s="1"/>
  <c r="I128" i="3"/>
  <c r="I127" i="3" s="1"/>
  <c r="I126" i="3" s="1"/>
  <c r="J127" i="3"/>
  <c r="J126" i="3" s="1"/>
  <c r="G128" i="3"/>
  <c r="G127" i="3" s="1"/>
  <c r="G126" i="3" s="1"/>
  <c r="H33" i="3"/>
  <c r="I33" i="3"/>
  <c r="J33" i="3"/>
  <c r="C436" i="7" l="1"/>
  <c r="C435" i="7" s="1"/>
  <c r="D436" i="7"/>
  <c r="D435" i="7" s="1"/>
  <c r="G47" i="3"/>
  <c r="G50" i="3"/>
  <c r="G52" i="3"/>
  <c r="G55" i="3"/>
  <c r="G59" i="3"/>
  <c r="G66" i="3"/>
  <c r="G86" i="3"/>
  <c r="G88" i="3"/>
  <c r="G94" i="3"/>
  <c r="G93" i="3" s="1"/>
  <c r="G98" i="3"/>
  <c r="G97" i="3" s="1"/>
  <c r="G114" i="3"/>
  <c r="G116" i="3"/>
  <c r="G119" i="3"/>
  <c r="G118" i="3" s="1"/>
  <c r="G121" i="3"/>
  <c r="G35" i="3"/>
  <c r="G34" i="3" s="1"/>
  <c r="G33" i="3" s="1"/>
  <c r="G30" i="3"/>
  <c r="G29" i="3" s="1"/>
  <c r="G27" i="3"/>
  <c r="G25" i="3"/>
  <c r="G24" i="3" s="1"/>
  <c r="G22" i="3"/>
  <c r="G21" i="3" s="1"/>
  <c r="G18" i="3"/>
  <c r="G17" i="3"/>
  <c r="G13" i="3"/>
  <c r="G12" i="3" s="1"/>
  <c r="G85" i="3" l="1"/>
  <c r="G54" i="3"/>
  <c r="G106" i="3"/>
  <c r="G101" i="3" s="1"/>
  <c r="G11" i="3"/>
  <c r="G10" i="3" s="1"/>
  <c r="G46" i="3"/>
  <c r="G45" i="3" l="1"/>
  <c r="E426" i="7"/>
  <c r="E410" i="7"/>
  <c r="E400" i="7"/>
  <c r="E327" i="7"/>
  <c r="E326" i="7" s="1"/>
  <c r="E262" i="7"/>
  <c r="E242" i="7"/>
  <c r="E197" i="7"/>
  <c r="E194" i="7"/>
  <c r="E146" i="7"/>
  <c r="E127" i="7"/>
  <c r="E88" i="7"/>
  <c r="E79" i="7"/>
  <c r="E78" i="7" s="1"/>
  <c r="E77" i="7" s="1"/>
  <c r="E76" i="7" s="1"/>
  <c r="H36" i="8" l="1"/>
  <c r="G22" i="1"/>
  <c r="J119" i="3" l="1"/>
  <c r="J118" i="3" s="1"/>
  <c r="J102" i="3"/>
  <c r="J76" i="3"/>
  <c r="E415" i="7" l="1"/>
  <c r="D390" i="7"/>
  <c r="D389" i="7" s="1"/>
  <c r="E390" i="7"/>
  <c r="C389" i="7"/>
  <c r="E385" i="7"/>
  <c r="E387" i="7"/>
  <c r="E383" i="7"/>
  <c r="D382" i="7"/>
  <c r="E308" i="7"/>
  <c r="E301" i="7"/>
  <c r="D295" i="7"/>
  <c r="C295" i="7"/>
  <c r="E298" i="7"/>
  <c r="E296" i="7"/>
  <c r="E264" i="7"/>
  <c r="E221" i="7"/>
  <c r="E203" i="7"/>
  <c r="E191" i="7" s="1"/>
  <c r="D124" i="7"/>
  <c r="E124" i="7"/>
  <c r="C123" i="7"/>
  <c r="D10" i="7"/>
  <c r="D9" i="7" s="1"/>
  <c r="D8" i="7" s="1"/>
  <c r="D7" i="7" s="1"/>
  <c r="D6" i="7" s="1"/>
  <c r="E10" i="7"/>
  <c r="E9" i="7" s="1"/>
  <c r="E8" i="7" s="1"/>
  <c r="E7" i="7" s="1"/>
  <c r="E6" i="7" s="1"/>
  <c r="C9" i="7"/>
  <c r="C8" i="7" s="1"/>
  <c r="C7" i="7" s="1"/>
  <c r="C6" i="7" s="1"/>
  <c r="C159" i="7"/>
  <c r="C415" i="7"/>
  <c r="C146" i="7"/>
  <c r="C145" i="7" s="1"/>
  <c r="D31" i="8"/>
  <c r="E31" i="8"/>
  <c r="F31" i="8"/>
  <c r="D7" i="8"/>
  <c r="E7" i="8"/>
  <c r="F7" i="8"/>
  <c r="D40" i="8"/>
  <c r="E40" i="8"/>
  <c r="F40" i="8"/>
  <c r="D38" i="8"/>
  <c r="E38" i="8"/>
  <c r="F38" i="8"/>
  <c r="D34" i="8"/>
  <c r="E34" i="8"/>
  <c r="F34" i="8"/>
  <c r="D29" i="8"/>
  <c r="E29" i="8"/>
  <c r="F29" i="8"/>
  <c r="D27" i="8"/>
  <c r="E27" i="8"/>
  <c r="F27" i="8"/>
  <c r="D17" i="8"/>
  <c r="E17" i="8"/>
  <c r="F17" i="8"/>
  <c r="D14" i="8"/>
  <c r="E14" i="8"/>
  <c r="F14" i="8"/>
  <c r="D11" i="8"/>
  <c r="E11" i="8"/>
  <c r="F11" i="8"/>
  <c r="D9" i="8"/>
  <c r="E9" i="8"/>
  <c r="F9" i="8"/>
  <c r="H114" i="3"/>
  <c r="I114" i="3"/>
  <c r="J114" i="3"/>
  <c r="I107" i="3"/>
  <c r="H97" i="3"/>
  <c r="I98" i="3"/>
  <c r="I97" i="3" s="1"/>
  <c r="J98" i="3"/>
  <c r="J97" i="3" s="1"/>
  <c r="I88" i="3"/>
  <c r="J88" i="3"/>
  <c r="K83" i="3"/>
  <c r="J78" i="3"/>
  <c r="I78" i="3"/>
  <c r="I66" i="3"/>
  <c r="J66" i="3"/>
  <c r="I59" i="3"/>
  <c r="J59" i="3"/>
  <c r="I55" i="3"/>
  <c r="I52" i="3"/>
  <c r="J52" i="3"/>
  <c r="I50" i="3"/>
  <c r="J50" i="3"/>
  <c r="I47" i="3"/>
  <c r="J47" i="3"/>
  <c r="H29" i="3"/>
  <c r="J30" i="3"/>
  <c r="J29" i="3" s="1"/>
  <c r="I30" i="3"/>
  <c r="I29" i="3" s="1"/>
  <c r="H24" i="3"/>
  <c r="I27" i="3"/>
  <c r="J27" i="3"/>
  <c r="I25" i="3"/>
  <c r="J25" i="3"/>
  <c r="I22" i="3"/>
  <c r="I21" i="3" s="1"/>
  <c r="J22" i="3"/>
  <c r="J21" i="3" s="1"/>
  <c r="H21" i="3"/>
  <c r="H17" i="3"/>
  <c r="I18" i="3"/>
  <c r="I17" i="3" s="1"/>
  <c r="J18" i="3"/>
  <c r="J17" i="3" s="1"/>
  <c r="I54" i="3" l="1"/>
  <c r="J54" i="3"/>
  <c r="E382" i="7"/>
  <c r="J106" i="3"/>
  <c r="J101" i="3" s="1"/>
  <c r="E389" i="7"/>
  <c r="E300" i="7"/>
  <c r="D381" i="7"/>
  <c r="E295" i="7"/>
  <c r="C381" i="7"/>
  <c r="J24" i="3"/>
  <c r="I24" i="3"/>
  <c r="H118" i="3"/>
  <c r="H12" i="3"/>
  <c r="H11" i="3" s="1"/>
  <c r="I13" i="3"/>
  <c r="J13" i="3"/>
  <c r="J12" i="3" s="1"/>
  <c r="I15" i="1"/>
  <c r="H12" i="1"/>
  <c r="H15" i="1" s="1"/>
  <c r="H24" i="1" s="1"/>
  <c r="I12" i="1"/>
  <c r="G16" i="9"/>
  <c r="G15" i="9" s="1"/>
  <c r="C7" i="11"/>
  <c r="C40" i="8"/>
  <c r="C38" i="8"/>
  <c r="C31" i="8"/>
  <c r="C29" i="8"/>
  <c r="C27" i="8"/>
  <c r="C17" i="8"/>
  <c r="C14" i="8"/>
  <c r="C11" i="8"/>
  <c r="C9" i="8"/>
  <c r="C7" i="8"/>
  <c r="G124" i="3"/>
  <c r="G123" i="3" s="1"/>
  <c r="J11" i="3" l="1"/>
  <c r="E380" i="7"/>
  <c r="L31" i="3" l="1"/>
  <c r="L20" i="3"/>
  <c r="L21" i="3"/>
  <c r="L22" i="3"/>
  <c r="L23" i="3"/>
  <c r="L24" i="3"/>
  <c r="L25" i="3"/>
  <c r="L26" i="3"/>
  <c r="L27" i="3"/>
  <c r="L28" i="3"/>
  <c r="L32" i="3"/>
  <c r="L39" i="3"/>
  <c r="L12" i="3"/>
  <c r="L13" i="3"/>
  <c r="L14" i="3"/>
  <c r="L15" i="3"/>
  <c r="L16" i="3"/>
  <c r="L17" i="3"/>
  <c r="L18" i="3"/>
  <c r="L19" i="3"/>
  <c r="E95" i="7" l="1"/>
  <c r="D426" i="7" l="1"/>
  <c r="D425" i="7" s="1"/>
  <c r="C426" i="7"/>
  <c r="C425" i="7" s="1"/>
  <c r="C320" i="7"/>
  <c r="C300" i="7"/>
  <c r="C294" i="7" s="1"/>
  <c r="C293" i="7" s="1"/>
  <c r="E252" i="7"/>
  <c r="E246" i="7"/>
  <c r="E234" i="7"/>
  <c r="H8" i="12"/>
  <c r="H7" i="12" s="1"/>
  <c r="G7" i="12"/>
  <c r="F8" i="12"/>
  <c r="F7" i="12" s="1"/>
  <c r="H8" i="10"/>
  <c r="H12" i="10"/>
  <c r="G9" i="10"/>
  <c r="G11" i="10"/>
  <c r="G12" i="10"/>
  <c r="D11" i="10"/>
  <c r="E11" i="10"/>
  <c r="F11" i="10"/>
  <c r="D10" i="10"/>
  <c r="E10" i="10"/>
  <c r="F10" i="10"/>
  <c r="C11" i="10"/>
  <c r="C10" i="10"/>
  <c r="L15" i="9"/>
  <c r="L16" i="9"/>
  <c r="L17" i="9"/>
  <c r="J14" i="9"/>
  <c r="L14" i="9" s="1"/>
  <c r="I15" i="9"/>
  <c r="I14" i="9" s="1"/>
  <c r="I16" i="9"/>
  <c r="H14" i="9"/>
  <c r="G14" i="9"/>
  <c r="E241" i="7" l="1"/>
  <c r="H10" i="10"/>
  <c r="G10" i="10"/>
  <c r="D380" i="7"/>
  <c r="C380" i="7"/>
  <c r="L123" i="3"/>
  <c r="K125" i="3"/>
  <c r="K123" i="3"/>
  <c r="K124" i="3"/>
  <c r="H124" i="3"/>
  <c r="I124" i="3"/>
  <c r="J122" i="3"/>
  <c r="H122" i="3"/>
  <c r="L122" i="3" s="1"/>
  <c r="I123" i="3"/>
  <c r="I122" i="3" s="1"/>
  <c r="G122" i="3"/>
  <c r="K122" i="3" s="1"/>
  <c r="I15" i="3"/>
  <c r="I12" i="3" s="1"/>
  <c r="I11" i="3" s="1"/>
  <c r="C16" i="7"/>
  <c r="C20" i="7"/>
  <c r="C61" i="7"/>
  <c r="C60" i="7" s="1"/>
  <c r="C54" i="7"/>
  <c r="C53" i="7" s="1"/>
  <c r="C52" i="7" s="1"/>
  <c r="C47" i="7"/>
  <c r="C29" i="7"/>
  <c r="H38" i="3"/>
  <c r="I38" i="3"/>
  <c r="J38" i="3"/>
  <c r="I86" i="3"/>
  <c r="H116" i="3"/>
  <c r="H106" i="3" s="1"/>
  <c r="H101" i="3" s="1"/>
  <c r="F72" i="7"/>
  <c r="F229" i="7"/>
  <c r="F64" i="7"/>
  <c r="D61" i="7"/>
  <c r="D60" i="7" s="1"/>
  <c r="D59" i="7" s="1"/>
  <c r="D58" i="7" s="1"/>
  <c r="D57" i="7" s="1"/>
  <c r="E61" i="7"/>
  <c r="E60" i="7" s="1"/>
  <c r="E59" i="7" s="1"/>
  <c r="E58" i="7" s="1"/>
  <c r="E57" i="7" s="1"/>
  <c r="D55" i="7"/>
  <c r="D54" i="7" s="1"/>
  <c r="D53" i="7" s="1"/>
  <c r="D52" i="7" s="1"/>
  <c r="D51" i="7" s="1"/>
  <c r="E55" i="7"/>
  <c r="E54" i="7" s="1"/>
  <c r="E53" i="7" s="1"/>
  <c r="E52" i="7" s="1"/>
  <c r="E51" i="7" s="1"/>
  <c r="D48" i="7"/>
  <c r="D47" i="7" s="1"/>
  <c r="D46" i="7" s="1"/>
  <c r="D45" i="7" s="1"/>
  <c r="E48" i="7"/>
  <c r="E47" i="7" s="1"/>
  <c r="E46" i="7" s="1"/>
  <c r="E45" i="7" s="1"/>
  <c r="D43" i="7"/>
  <c r="D42" i="7" s="1"/>
  <c r="D41" i="7" s="1"/>
  <c r="D40" i="7" s="1"/>
  <c r="E43" i="7"/>
  <c r="E42" i="7" s="1"/>
  <c r="E41" i="7" s="1"/>
  <c r="E40" i="7" s="1"/>
  <c r="C42" i="7"/>
  <c r="C41" i="7" s="1"/>
  <c r="C40" i="7" s="1"/>
  <c r="D36" i="7"/>
  <c r="D35" i="7" s="1"/>
  <c r="D34" i="7" s="1"/>
  <c r="D33" i="7" s="1"/>
  <c r="E36" i="7"/>
  <c r="E35" i="7" s="1"/>
  <c r="E34" i="7" s="1"/>
  <c r="E33" i="7" s="1"/>
  <c r="D30" i="7"/>
  <c r="D29" i="7" s="1"/>
  <c r="D28" i="7" s="1"/>
  <c r="D27" i="7" s="1"/>
  <c r="E29" i="7"/>
  <c r="E28" i="7" s="1"/>
  <c r="D21" i="7"/>
  <c r="D20" i="7" s="1"/>
  <c r="E21" i="7"/>
  <c r="E20" i="7" s="1"/>
  <c r="D17" i="7"/>
  <c r="D16" i="7" s="1"/>
  <c r="E17" i="7"/>
  <c r="E16" i="7" s="1"/>
  <c r="L21" i="1"/>
  <c r="L23" i="1"/>
  <c r="L20" i="1"/>
  <c r="K21" i="1"/>
  <c r="K23" i="1"/>
  <c r="K20" i="1"/>
  <c r="L10" i="1"/>
  <c r="L13" i="1"/>
  <c r="L9" i="1"/>
  <c r="E15" i="7" l="1"/>
  <c r="C15" i="7"/>
  <c r="C14" i="7" s="1"/>
  <c r="L38" i="3"/>
  <c r="D15" i="7"/>
  <c r="D14" i="7" s="1"/>
  <c r="D13" i="7" s="1"/>
  <c r="F36" i="7"/>
  <c r="F20" i="7"/>
  <c r="C59" i="7"/>
  <c r="C51" i="7"/>
  <c r="F51" i="7" s="1"/>
  <c r="F52" i="7"/>
  <c r="F54" i="7"/>
  <c r="F55" i="7"/>
  <c r="F53" i="7"/>
  <c r="F43" i="7"/>
  <c r="F40" i="7"/>
  <c r="C46" i="7"/>
  <c r="F47" i="7"/>
  <c r="F48" i="7"/>
  <c r="F42" i="7"/>
  <c r="F41" i="7"/>
  <c r="C28" i="7"/>
  <c r="F29" i="7"/>
  <c r="F30" i="7"/>
  <c r="C35" i="7"/>
  <c r="E27" i="7"/>
  <c r="E26" i="7" s="1"/>
  <c r="E39" i="7"/>
  <c r="D39" i="7"/>
  <c r="D26" i="7"/>
  <c r="D5" i="7" l="1"/>
  <c r="F15" i="7"/>
  <c r="C58" i="7"/>
  <c r="C45" i="7"/>
  <c r="F46" i="7"/>
  <c r="C27" i="7"/>
  <c r="F27" i="7" s="1"/>
  <c r="F28" i="7"/>
  <c r="C13" i="7"/>
  <c r="C34" i="7"/>
  <c r="F35" i="7"/>
  <c r="E14" i="7"/>
  <c r="F14" i="7" s="1"/>
  <c r="C335" i="7"/>
  <c r="D239" i="7"/>
  <c r="C168" i="7"/>
  <c r="C158" i="7"/>
  <c r="C157" i="7" s="1"/>
  <c r="D433" i="7"/>
  <c r="D432" i="7" s="1"/>
  <c r="E433" i="7"/>
  <c r="D378" i="7"/>
  <c r="D377" i="7" s="1"/>
  <c r="E378" i="7"/>
  <c r="D375" i="7"/>
  <c r="E375" i="7"/>
  <c r="D370" i="7"/>
  <c r="E370" i="7"/>
  <c r="D366" i="7"/>
  <c r="D365" i="7" s="1"/>
  <c r="E366" i="7"/>
  <c r="D362" i="7"/>
  <c r="D361" i="7" s="1"/>
  <c r="E362" i="7"/>
  <c r="D357" i="7"/>
  <c r="E357" i="7"/>
  <c r="D349" i="7"/>
  <c r="E349" i="7"/>
  <c r="D344" i="7"/>
  <c r="E344" i="7"/>
  <c r="D341" i="7"/>
  <c r="E341" i="7"/>
  <c r="C432" i="7"/>
  <c r="C377" i="7"/>
  <c r="C369" i="7"/>
  <c r="C365" i="7"/>
  <c r="C361" i="7"/>
  <c r="D338" i="7"/>
  <c r="E338" i="7"/>
  <c r="D336" i="7"/>
  <c r="E336" i="7"/>
  <c r="D331" i="7"/>
  <c r="D330" i="7" s="1"/>
  <c r="D325" i="7" s="1"/>
  <c r="E331" i="7"/>
  <c r="D321" i="7"/>
  <c r="D320" i="7" s="1"/>
  <c r="D294" i="7" s="1"/>
  <c r="E321" i="7"/>
  <c r="C330" i="7"/>
  <c r="D290" i="7"/>
  <c r="D289" i="7" s="1"/>
  <c r="D288" i="7" s="1"/>
  <c r="D287" i="7" s="1"/>
  <c r="D286" i="7" s="1"/>
  <c r="E290" i="7"/>
  <c r="C289" i="7"/>
  <c r="C288" i="7" s="1"/>
  <c r="C287" i="7" s="1"/>
  <c r="C286" i="7" s="1"/>
  <c r="D284" i="7"/>
  <c r="E284" i="7"/>
  <c r="D282" i="7"/>
  <c r="E282" i="7"/>
  <c r="D279" i="7"/>
  <c r="E279" i="7"/>
  <c r="F279" i="7" s="1"/>
  <c r="D272" i="7"/>
  <c r="D271" i="7" s="1"/>
  <c r="E272" i="7"/>
  <c r="D264" i="7"/>
  <c r="F264" i="7"/>
  <c r="D252" i="7"/>
  <c r="F252" i="7"/>
  <c r="D246" i="7"/>
  <c r="F246" i="7"/>
  <c r="D242" i="7"/>
  <c r="F242" i="7"/>
  <c r="E239" i="7"/>
  <c r="F239" i="7" s="1"/>
  <c r="D237" i="7"/>
  <c r="E237" i="7"/>
  <c r="F237" i="7" s="1"/>
  <c r="D234" i="7"/>
  <c r="F234" i="7"/>
  <c r="C282" i="7"/>
  <c r="C271" i="7"/>
  <c r="D228" i="7"/>
  <c r="D227" i="7" s="1"/>
  <c r="E228" i="7"/>
  <c r="E227" i="7" s="1"/>
  <c r="D221" i="7"/>
  <c r="F221" i="7"/>
  <c r="D216" i="7"/>
  <c r="E216" i="7"/>
  <c r="F216" i="7" s="1"/>
  <c r="D214" i="7"/>
  <c r="E214" i="7"/>
  <c r="C228" i="7"/>
  <c r="C212" i="7"/>
  <c r="D203" i="7"/>
  <c r="F203" i="7"/>
  <c r="D197" i="7"/>
  <c r="F197" i="7"/>
  <c r="D194" i="7"/>
  <c r="F194" i="7"/>
  <c r="D186" i="7"/>
  <c r="D185" i="7" s="1"/>
  <c r="E186" i="7"/>
  <c r="E185" i="7" s="1"/>
  <c r="C186" i="7"/>
  <c r="C185" i="7" s="1"/>
  <c r="D183" i="7"/>
  <c r="D182" i="7" s="1"/>
  <c r="E183" i="7"/>
  <c r="E182" i="7" s="1"/>
  <c r="D179" i="7"/>
  <c r="E179" i="7"/>
  <c r="D174" i="7"/>
  <c r="E174" i="7"/>
  <c r="D171" i="7"/>
  <c r="E171" i="7"/>
  <c r="D169" i="7"/>
  <c r="D168" i="7" s="1"/>
  <c r="E169" i="7"/>
  <c r="D164" i="7"/>
  <c r="E164" i="7"/>
  <c r="C182" i="7"/>
  <c r="C164" i="7"/>
  <c r="D160" i="7"/>
  <c r="D159" i="7" s="1"/>
  <c r="D158" i="7" s="1"/>
  <c r="D157" i="7" s="1"/>
  <c r="E160" i="7"/>
  <c r="D153" i="7"/>
  <c r="D152" i="7" s="1"/>
  <c r="D151" i="7" s="1"/>
  <c r="D150" i="7" s="1"/>
  <c r="D149" i="7" s="1"/>
  <c r="C152" i="7"/>
  <c r="C151" i="7" s="1"/>
  <c r="C150" i="7" s="1"/>
  <c r="C149" i="7" s="1"/>
  <c r="D142" i="7"/>
  <c r="D141" i="7" s="1"/>
  <c r="D140" i="7" s="1"/>
  <c r="D139" i="7" s="1"/>
  <c r="D138" i="7" s="1"/>
  <c r="E142" i="7"/>
  <c r="C141" i="7"/>
  <c r="C140" i="7" s="1"/>
  <c r="C139" i="7" s="1"/>
  <c r="C138" i="7" s="1"/>
  <c r="D136" i="7"/>
  <c r="D135" i="7" s="1"/>
  <c r="D134" i="7" s="1"/>
  <c r="E136" i="7"/>
  <c r="C135" i="7"/>
  <c r="C134" i="7" s="1"/>
  <c r="D132" i="7"/>
  <c r="E132" i="7"/>
  <c r="F132" i="7" s="1"/>
  <c r="D130" i="7"/>
  <c r="E130" i="7"/>
  <c r="F130" i="7" s="1"/>
  <c r="D127" i="7"/>
  <c r="D121" i="7"/>
  <c r="F121" i="7"/>
  <c r="D119" i="7"/>
  <c r="E119" i="7"/>
  <c r="F119" i="7" s="1"/>
  <c r="D116" i="7"/>
  <c r="E116" i="7"/>
  <c r="F116" i="7" s="1"/>
  <c r="D110" i="7"/>
  <c r="D109" i="7" s="1"/>
  <c r="E110" i="7"/>
  <c r="C109" i="7"/>
  <c r="D104" i="7"/>
  <c r="E104" i="7"/>
  <c r="F104" i="7" s="1"/>
  <c r="D95" i="7"/>
  <c r="F95" i="7"/>
  <c r="D88" i="7"/>
  <c r="F88" i="7"/>
  <c r="D84" i="7"/>
  <c r="E84" i="7"/>
  <c r="F84" i="7" s="1"/>
  <c r="D71" i="7"/>
  <c r="D70" i="7" s="1"/>
  <c r="D69" i="7" s="1"/>
  <c r="D68" i="7" s="1"/>
  <c r="D67" i="7" s="1"/>
  <c r="D66" i="7" s="1"/>
  <c r="E71" i="7"/>
  <c r="C71" i="7"/>
  <c r="C70" i="7" s="1"/>
  <c r="C68" i="7" s="1"/>
  <c r="C67" i="7" s="1"/>
  <c r="C66" i="7" s="1"/>
  <c r="A75" i="7"/>
  <c r="A81" i="7"/>
  <c r="H121" i="3"/>
  <c r="I9" i="12"/>
  <c r="I8" i="12"/>
  <c r="I7" i="12"/>
  <c r="G8" i="10"/>
  <c r="D7" i="10"/>
  <c r="E7" i="10"/>
  <c r="E6" i="10" s="1"/>
  <c r="F7" i="10"/>
  <c r="F6" i="10" s="1"/>
  <c r="C6" i="10"/>
  <c r="L12" i="9"/>
  <c r="L13" i="9"/>
  <c r="K11" i="9"/>
  <c r="K12" i="9"/>
  <c r="H11" i="9"/>
  <c r="H10" i="9" s="1"/>
  <c r="I11" i="9"/>
  <c r="J11" i="9"/>
  <c r="J10" i="9" s="1"/>
  <c r="I10" i="9"/>
  <c r="I9" i="9" s="1"/>
  <c r="H8" i="11"/>
  <c r="H9" i="11"/>
  <c r="G8" i="11"/>
  <c r="G9" i="11"/>
  <c r="E6" i="11"/>
  <c r="F6" i="11"/>
  <c r="C6" i="11"/>
  <c r="H8" i="8"/>
  <c r="H10" i="8"/>
  <c r="H12" i="8"/>
  <c r="H13" i="8"/>
  <c r="H15" i="8"/>
  <c r="H18" i="8"/>
  <c r="H28" i="8"/>
  <c r="H30" i="8"/>
  <c r="H32" i="8"/>
  <c r="H33" i="8"/>
  <c r="H35" i="8"/>
  <c r="H39" i="8"/>
  <c r="G8" i="8"/>
  <c r="G10" i="8"/>
  <c r="G12" i="8"/>
  <c r="G13" i="8"/>
  <c r="G15" i="8"/>
  <c r="G16" i="8"/>
  <c r="G18" i="8"/>
  <c r="G28" i="8"/>
  <c r="G30" i="8"/>
  <c r="G32" i="8"/>
  <c r="G33" i="8"/>
  <c r="G35" i="8"/>
  <c r="G36" i="8"/>
  <c r="G39" i="8"/>
  <c r="G41" i="8"/>
  <c r="H29" i="8"/>
  <c r="G40" i="8"/>
  <c r="E19" i="8"/>
  <c r="G7" i="8"/>
  <c r="L84" i="3"/>
  <c r="L86" i="3"/>
  <c r="L107" i="3"/>
  <c r="L50" i="3"/>
  <c r="L52" i="3"/>
  <c r="I119" i="3"/>
  <c r="I118" i="3" s="1"/>
  <c r="I116" i="3"/>
  <c r="I106" i="3" s="1"/>
  <c r="L88" i="3"/>
  <c r="L78" i="3"/>
  <c r="L66" i="3"/>
  <c r="L59" i="3"/>
  <c r="L55" i="3"/>
  <c r="L47" i="3"/>
  <c r="I121" i="3"/>
  <c r="H37" i="3"/>
  <c r="H36" i="3" s="1"/>
  <c r="H10" i="3" s="1"/>
  <c r="I37" i="3"/>
  <c r="I36" i="3" s="1"/>
  <c r="J37" i="3"/>
  <c r="K13" i="3"/>
  <c r="K14" i="3"/>
  <c r="K15" i="3"/>
  <c r="K16" i="3"/>
  <c r="K19" i="3"/>
  <c r="K20" i="3"/>
  <c r="K26" i="3"/>
  <c r="K28" i="3"/>
  <c r="K31" i="3"/>
  <c r="K32" i="3"/>
  <c r="K39" i="3"/>
  <c r="I22" i="1"/>
  <c r="J22" i="1"/>
  <c r="H22" i="1"/>
  <c r="I24" i="1"/>
  <c r="G12" i="1"/>
  <c r="G15" i="1" s="1"/>
  <c r="G24" i="1" s="1"/>
  <c r="K13" i="1"/>
  <c r="K10" i="1"/>
  <c r="K9" i="1"/>
  <c r="F214" i="7" l="1"/>
  <c r="E213" i="7"/>
  <c r="E212" i="7" s="1"/>
  <c r="D191" i="7"/>
  <c r="D123" i="7"/>
  <c r="F127" i="7"/>
  <c r="E123" i="7"/>
  <c r="I101" i="3"/>
  <c r="J36" i="3"/>
  <c r="L37" i="3"/>
  <c r="D6" i="10"/>
  <c r="H7" i="10"/>
  <c r="C278" i="7"/>
  <c r="C277" i="7" s="1"/>
  <c r="L29" i="3"/>
  <c r="L30" i="3"/>
  <c r="H6" i="11"/>
  <c r="G7" i="10"/>
  <c r="K9" i="9"/>
  <c r="K10" i="9"/>
  <c r="G7" i="11"/>
  <c r="G29" i="8"/>
  <c r="G14" i="8"/>
  <c r="G9" i="8"/>
  <c r="L119" i="3"/>
  <c r="C227" i="7"/>
  <c r="F227" i="7" s="1"/>
  <c r="F228" i="7"/>
  <c r="E365" i="7"/>
  <c r="E320" i="7"/>
  <c r="E294" i="7" s="1"/>
  <c r="E289" i="7"/>
  <c r="F290" i="7"/>
  <c r="E271" i="7"/>
  <c r="F271" i="7" s="1"/>
  <c r="F272" i="7"/>
  <c r="E70" i="7"/>
  <c r="F71" i="7"/>
  <c r="E159" i="7"/>
  <c r="F160" i="7"/>
  <c r="E152" i="7"/>
  <c r="F153" i="7"/>
  <c r="E141" i="7"/>
  <c r="F142" i="7"/>
  <c r="E135" i="7"/>
  <c r="E109" i="7"/>
  <c r="F110" i="7"/>
  <c r="C57" i="7"/>
  <c r="F45" i="7"/>
  <c r="C39" i="7"/>
  <c r="F39" i="7" s="1"/>
  <c r="L9" i="9"/>
  <c r="L11" i="9"/>
  <c r="L10" i="9"/>
  <c r="G6" i="11"/>
  <c r="H7" i="11"/>
  <c r="G38" i="8"/>
  <c r="H38" i="8"/>
  <c r="H27" i="8"/>
  <c r="G27" i="8"/>
  <c r="H14" i="8"/>
  <c r="H9" i="8"/>
  <c r="L98" i="3"/>
  <c r="L94" i="3"/>
  <c r="K22" i="1"/>
  <c r="L22" i="1"/>
  <c r="C33" i="7"/>
  <c r="F34" i="7"/>
  <c r="E13" i="7"/>
  <c r="E5" i="7" s="1"/>
  <c r="D335" i="7"/>
  <c r="E168" i="7"/>
  <c r="E330" i="7"/>
  <c r="E325" i="7" s="1"/>
  <c r="E335" i="7"/>
  <c r="E377" i="7"/>
  <c r="H7" i="8"/>
  <c r="E432" i="7"/>
  <c r="E369" i="7"/>
  <c r="E361" i="7"/>
  <c r="E340" i="7"/>
  <c r="D431" i="7"/>
  <c r="D430" i="7" s="1"/>
  <c r="D369" i="7"/>
  <c r="D368" i="7" s="1"/>
  <c r="D340" i="7"/>
  <c r="C368" i="7"/>
  <c r="C340" i="7"/>
  <c r="D293" i="7"/>
  <c r="E278" i="7"/>
  <c r="D278" i="7"/>
  <c r="D277" i="7" s="1"/>
  <c r="D241" i="7"/>
  <c r="E233" i="7"/>
  <c r="D233" i="7"/>
  <c r="C241" i="7"/>
  <c r="C233" i="7"/>
  <c r="F213" i="7"/>
  <c r="D213" i="7"/>
  <c r="D212" i="7" s="1"/>
  <c r="D211" i="7" s="1"/>
  <c r="D190" i="7"/>
  <c r="D189" i="7" s="1"/>
  <c r="D163" i="7"/>
  <c r="D162" i="7" s="1"/>
  <c r="D156" i="7" s="1"/>
  <c r="C163" i="7"/>
  <c r="E115" i="7"/>
  <c r="D115" i="7"/>
  <c r="C115" i="7"/>
  <c r="D83" i="7"/>
  <c r="D82" i="7" s="1"/>
  <c r="D81" i="7" s="1"/>
  <c r="C83" i="7"/>
  <c r="E83" i="7"/>
  <c r="G34" i="8"/>
  <c r="L118" i="3"/>
  <c r="H6" i="10"/>
  <c r="G6" i="10"/>
  <c r="H34" i="8"/>
  <c r="H31" i="8"/>
  <c r="G31" i="8"/>
  <c r="G17" i="8"/>
  <c r="H17" i="8"/>
  <c r="G11" i="8"/>
  <c r="H11" i="8"/>
  <c r="F26" i="8"/>
  <c r="E26" i="8"/>
  <c r="D26" i="8"/>
  <c r="F6" i="8"/>
  <c r="D6" i="8"/>
  <c r="E6" i="8"/>
  <c r="C6" i="8"/>
  <c r="I10" i="3"/>
  <c r="J85" i="3"/>
  <c r="K18" i="3"/>
  <c r="J46" i="3"/>
  <c r="K22" i="3"/>
  <c r="I94" i="3"/>
  <c r="I93" i="3" s="1"/>
  <c r="K120" i="3"/>
  <c r="K38" i="3"/>
  <c r="K37" i="3"/>
  <c r="K30" i="3"/>
  <c r="K27" i="3"/>
  <c r="K25" i="3"/>
  <c r="K21" i="3"/>
  <c r="K29" i="3"/>
  <c r="K12" i="3"/>
  <c r="B430" i="7"/>
  <c r="A430" i="7"/>
  <c r="B378" i="7"/>
  <c r="A378" i="7"/>
  <c r="B375" i="7"/>
  <c r="A375" i="7"/>
  <c r="B370" i="7"/>
  <c r="A370" i="7"/>
  <c r="B366" i="7"/>
  <c r="A366" i="7"/>
  <c r="B362" i="7"/>
  <c r="A362" i="7"/>
  <c r="B357" i="7"/>
  <c r="A357" i="7"/>
  <c r="B349" i="7"/>
  <c r="A349" i="7"/>
  <c r="B344" i="7"/>
  <c r="A344" i="7"/>
  <c r="B341" i="7"/>
  <c r="A341" i="7"/>
  <c r="B339" i="7"/>
  <c r="B338" i="7"/>
  <c r="A338" i="7"/>
  <c r="B337" i="7"/>
  <c r="B336" i="7"/>
  <c r="A336" i="7"/>
  <c r="B333" i="7"/>
  <c r="A333" i="7"/>
  <c r="B331" i="7"/>
  <c r="A331" i="7"/>
  <c r="B321" i="7"/>
  <c r="A321" i="7"/>
  <c r="B293" i="7"/>
  <c r="A293" i="7"/>
  <c r="B292" i="7"/>
  <c r="A292" i="7"/>
  <c r="B290" i="7"/>
  <c r="A290" i="7"/>
  <c r="B287" i="7"/>
  <c r="A287" i="7"/>
  <c r="B286" i="7"/>
  <c r="A286" i="7"/>
  <c r="B279" i="7"/>
  <c r="A279" i="7"/>
  <c r="B272" i="7"/>
  <c r="A272" i="7"/>
  <c r="B264" i="7"/>
  <c r="A264" i="7"/>
  <c r="B252" i="7"/>
  <c r="A252" i="7"/>
  <c r="B246" i="7"/>
  <c r="A246" i="7"/>
  <c r="B242" i="7"/>
  <c r="A242" i="7"/>
  <c r="B239" i="7"/>
  <c r="A239" i="7"/>
  <c r="B237" i="7"/>
  <c r="A237" i="7"/>
  <c r="B234" i="7"/>
  <c r="A234" i="7"/>
  <c r="B231" i="7"/>
  <c r="A231" i="7"/>
  <c r="B230" i="7"/>
  <c r="A230" i="7"/>
  <c r="B229" i="7"/>
  <c r="A229" i="7"/>
  <c r="B221" i="7"/>
  <c r="A221" i="7"/>
  <c r="B216" i="7"/>
  <c r="A216" i="7"/>
  <c r="B214" i="7"/>
  <c r="A214" i="7"/>
  <c r="B211" i="7"/>
  <c r="A211" i="7"/>
  <c r="B203" i="7"/>
  <c r="A203" i="7"/>
  <c r="B197" i="7"/>
  <c r="A197" i="7"/>
  <c r="B194" i="7"/>
  <c r="A194" i="7"/>
  <c r="B189" i="7"/>
  <c r="A189" i="7"/>
  <c r="B188" i="7"/>
  <c r="A188" i="7"/>
  <c r="B187" i="7"/>
  <c r="B186" i="7"/>
  <c r="A186" i="7"/>
  <c r="B185" i="7"/>
  <c r="A185" i="7"/>
  <c r="B183" i="7"/>
  <c r="A183" i="7"/>
  <c r="B179" i="7"/>
  <c r="A179" i="7"/>
  <c r="B174" i="7"/>
  <c r="A174" i="7"/>
  <c r="B171" i="7"/>
  <c r="A171" i="7"/>
  <c r="B169" i="7"/>
  <c r="A169" i="7"/>
  <c r="B167" i="7"/>
  <c r="A167" i="7"/>
  <c r="B166" i="7"/>
  <c r="A166" i="7"/>
  <c r="B165" i="7"/>
  <c r="A165" i="7"/>
  <c r="B162" i="7"/>
  <c r="A162" i="7"/>
  <c r="B160" i="7"/>
  <c r="A160" i="7"/>
  <c r="B157" i="7"/>
  <c r="A157" i="7"/>
  <c r="B156" i="7"/>
  <c r="A156" i="7"/>
  <c r="B150" i="7"/>
  <c r="A150" i="7"/>
  <c r="B149" i="7"/>
  <c r="A149" i="7"/>
  <c r="B148" i="7"/>
  <c r="A148" i="7"/>
  <c r="B142" i="7"/>
  <c r="A142" i="7"/>
  <c r="B139" i="7"/>
  <c r="A139" i="7"/>
  <c r="B138" i="7"/>
  <c r="A138" i="7"/>
  <c r="B137" i="7"/>
  <c r="B136" i="7"/>
  <c r="A136" i="7"/>
  <c r="B132" i="7"/>
  <c r="A132" i="7"/>
  <c r="B130" i="7"/>
  <c r="A130" i="7"/>
  <c r="B121" i="7"/>
  <c r="A121" i="7"/>
  <c r="B119" i="7"/>
  <c r="A119" i="7"/>
  <c r="B116" i="7"/>
  <c r="A116" i="7"/>
  <c r="B113" i="7"/>
  <c r="B110" i="7"/>
  <c r="A110" i="7"/>
  <c r="B104" i="7"/>
  <c r="A104" i="7"/>
  <c r="B95" i="7"/>
  <c r="A95" i="7"/>
  <c r="B88" i="7"/>
  <c r="A88" i="7"/>
  <c r="A84" i="7"/>
  <c r="B81" i="7"/>
  <c r="B75" i="7"/>
  <c r="F278" i="7" l="1"/>
  <c r="J10" i="3"/>
  <c r="L36" i="3"/>
  <c r="F109" i="7"/>
  <c r="E82" i="7"/>
  <c r="F241" i="7"/>
  <c r="C211" i="7"/>
  <c r="K121" i="3"/>
  <c r="F233" i="7"/>
  <c r="F325" i="7"/>
  <c r="F294" i="7"/>
  <c r="E288" i="7"/>
  <c r="F289" i="7"/>
  <c r="F70" i="7"/>
  <c r="E190" i="7"/>
  <c r="E158" i="7"/>
  <c r="F159" i="7"/>
  <c r="E151" i="7"/>
  <c r="F152" i="7"/>
  <c r="E140" i="7"/>
  <c r="F141" i="7"/>
  <c r="E134" i="7"/>
  <c r="F123" i="7"/>
  <c r="F115" i="7"/>
  <c r="F83" i="7"/>
  <c r="L101" i="3"/>
  <c r="L106" i="3"/>
  <c r="F33" i="7"/>
  <c r="C26" i="7"/>
  <c r="C5" i="7" s="1"/>
  <c r="F13" i="7"/>
  <c r="D334" i="7"/>
  <c r="D333" i="7" s="1"/>
  <c r="D292" i="7" s="1"/>
  <c r="E368" i="7"/>
  <c r="E163" i="7"/>
  <c r="E162" i="7" s="1"/>
  <c r="E277" i="7"/>
  <c r="F277" i="7" s="1"/>
  <c r="E431" i="7"/>
  <c r="C334" i="7"/>
  <c r="C333" i="7" s="1"/>
  <c r="E334" i="7"/>
  <c r="C162" i="7"/>
  <c r="C82" i="7"/>
  <c r="D232" i="7"/>
  <c r="D231" i="7" s="1"/>
  <c r="D230" i="7" s="1"/>
  <c r="E232" i="7"/>
  <c r="C232" i="7"/>
  <c r="D188" i="7"/>
  <c r="E114" i="7"/>
  <c r="D114" i="7"/>
  <c r="D113" i="7" s="1"/>
  <c r="D75" i="7" s="1"/>
  <c r="D74" i="7" s="1"/>
  <c r="C114" i="7"/>
  <c r="H26" i="8"/>
  <c r="G6" i="8"/>
  <c r="H6" i="8"/>
  <c r="K24" i="3"/>
  <c r="K36" i="3"/>
  <c r="J45" i="3"/>
  <c r="K17" i="3"/>
  <c r="L11" i="3"/>
  <c r="I85" i="3"/>
  <c r="I46" i="3" s="1"/>
  <c r="I45" i="3" s="1"/>
  <c r="I44" i="3" s="1"/>
  <c r="H85" i="3"/>
  <c r="H46" i="3" s="1"/>
  <c r="L46" i="3" s="1"/>
  <c r="K119" i="3"/>
  <c r="F212" i="7" l="1"/>
  <c r="E211" i="7"/>
  <c r="F211" i="7" s="1"/>
  <c r="F232" i="7"/>
  <c r="E430" i="7"/>
  <c r="E287" i="7"/>
  <c r="F288" i="7"/>
  <c r="E68" i="7"/>
  <c r="F69" i="7"/>
  <c r="E189" i="7"/>
  <c r="E157" i="7"/>
  <c r="F157" i="7" s="1"/>
  <c r="F158" i="7"/>
  <c r="E150" i="7"/>
  <c r="F151" i="7"/>
  <c r="E139" i="7"/>
  <c r="F140" i="7"/>
  <c r="E113" i="7"/>
  <c r="F114" i="7"/>
  <c r="E81" i="7"/>
  <c r="F82" i="7"/>
  <c r="L54" i="3"/>
  <c r="L85" i="3"/>
  <c r="L93" i="3"/>
  <c r="L97" i="3"/>
  <c r="F26" i="7"/>
  <c r="E231" i="7"/>
  <c r="E333" i="7"/>
  <c r="C231" i="7"/>
  <c r="C156" i="7"/>
  <c r="C113" i="7"/>
  <c r="C81" i="7"/>
  <c r="D148" i="7"/>
  <c r="D65" i="7" s="1"/>
  <c r="K11" i="3"/>
  <c r="L10" i="3"/>
  <c r="K118" i="3"/>
  <c r="C75" i="7" l="1"/>
  <c r="C74" i="7" s="1"/>
  <c r="E292" i="7"/>
  <c r="H45" i="3"/>
  <c r="H44" i="3" s="1"/>
  <c r="E286" i="7"/>
  <c r="F286" i="7" s="1"/>
  <c r="F287" i="7"/>
  <c r="E67" i="7"/>
  <c r="F68" i="7"/>
  <c r="E230" i="7"/>
  <c r="F231" i="7"/>
  <c r="E156" i="7"/>
  <c r="F156" i="7" s="1"/>
  <c r="E149" i="7"/>
  <c r="F149" i="7" s="1"/>
  <c r="F150" i="7"/>
  <c r="E138" i="7"/>
  <c r="F138" i="7" s="1"/>
  <c r="F139" i="7"/>
  <c r="F113" i="7"/>
  <c r="F81" i="7"/>
  <c r="G44" i="3"/>
  <c r="K10" i="3"/>
  <c r="C230" i="7"/>
  <c r="E188" i="7"/>
  <c r="K117" i="3"/>
  <c r="L45" i="3" l="1"/>
  <c r="F230" i="7"/>
  <c r="E66" i="7"/>
  <c r="F66" i="7" s="1"/>
  <c r="F67" i="7"/>
  <c r="E148" i="7"/>
  <c r="E65" i="7" s="1"/>
  <c r="F75" i="7"/>
  <c r="K116" i="3"/>
  <c r="F74" i="7" l="1"/>
  <c r="K115" i="3"/>
  <c r="K114" i="3" l="1"/>
  <c r="K111" i="3" l="1"/>
  <c r="K110" i="3" l="1"/>
  <c r="K109" i="3" l="1"/>
  <c r="K108" i="3" l="1"/>
  <c r="K107" i="3" l="1"/>
  <c r="K106" i="3" l="1"/>
  <c r="K101" i="3" l="1"/>
  <c r="K100" i="3" l="1"/>
  <c r="K99" i="3" l="1"/>
  <c r="K98" i="3" l="1"/>
  <c r="K97" i="3" l="1"/>
  <c r="K96" i="3" l="1"/>
  <c r="K95" i="3" l="1"/>
  <c r="K94" i="3" l="1"/>
  <c r="K93" i="3" l="1"/>
  <c r="K92" i="3" l="1"/>
  <c r="K91" i="3" l="1"/>
  <c r="K90" i="3" l="1"/>
  <c r="K89" i="3" l="1"/>
  <c r="K88" i="3" l="1"/>
  <c r="K87" i="3" l="1"/>
  <c r="K86" i="3" l="1"/>
  <c r="K85" i="3" l="1"/>
  <c r="K84" i="3" l="1"/>
  <c r="K82" i="3" l="1"/>
  <c r="K81" i="3" l="1"/>
  <c r="K80" i="3" l="1"/>
  <c r="K79" i="3" l="1"/>
  <c r="K78" i="3" l="1"/>
  <c r="K75" i="3" l="1"/>
  <c r="K74" i="3" l="1"/>
  <c r="K73" i="3" l="1"/>
  <c r="K72" i="3" l="1"/>
  <c r="K71" i="3" l="1"/>
  <c r="K70" i="3" l="1"/>
  <c r="K69" i="3" l="1"/>
  <c r="K68" i="3" l="1"/>
  <c r="K67" i="3" l="1"/>
  <c r="K66" i="3" l="1"/>
  <c r="K65" i="3" l="1"/>
  <c r="K64" i="3" l="1"/>
  <c r="K63" i="3" l="1"/>
  <c r="K62" i="3" l="1"/>
  <c r="K61" i="3" l="1"/>
  <c r="K60" i="3" l="1"/>
  <c r="K59" i="3" l="1"/>
  <c r="K58" i="3" l="1"/>
  <c r="K57" i="3" l="1"/>
  <c r="K56" i="3" l="1"/>
  <c r="K55" i="3" l="1"/>
  <c r="K54" i="3" l="1"/>
  <c r="K53" i="3" l="1"/>
  <c r="K52" i="3" l="1"/>
  <c r="K51" i="3" l="1"/>
  <c r="K50" i="3" l="1"/>
  <c r="K49" i="3" l="1"/>
  <c r="K48" i="3" l="1"/>
  <c r="K47" i="3" l="1"/>
  <c r="K46" i="3" l="1"/>
  <c r="L44" i="3" l="1"/>
  <c r="K45" i="3"/>
  <c r="K44" i="3" l="1"/>
  <c r="C26" i="8"/>
  <c r="G26" i="8" s="1"/>
  <c r="F191" i="7"/>
  <c r="C190" i="7" l="1"/>
  <c r="F190" i="7" l="1"/>
  <c r="C189" i="7"/>
  <c r="F189" i="7" s="1"/>
  <c r="C188" i="7" l="1"/>
  <c r="F188" i="7" s="1"/>
  <c r="K14" i="1" l="1"/>
  <c r="L14" i="1"/>
  <c r="J12" i="1"/>
  <c r="K12" i="1" s="1"/>
  <c r="L12" i="1" l="1"/>
  <c r="J15" i="1"/>
  <c r="K15" i="1" l="1"/>
  <c r="L15" i="1"/>
  <c r="J24" i="1"/>
  <c r="L24" i="1" l="1"/>
  <c r="K24" i="1"/>
  <c r="C292" i="7"/>
  <c r="F292" i="7" s="1"/>
  <c r="F293" i="7"/>
  <c r="C148" i="7" l="1"/>
  <c r="C65" i="7" l="1"/>
  <c r="F65" i="7" s="1"/>
  <c r="F148" i="7"/>
</calcChain>
</file>

<file path=xl/sharedStrings.xml><?xml version="1.0" encoding="utf-8"?>
<sst xmlns="http://schemas.openxmlformats.org/spreadsheetml/2006/main" count="656" uniqueCount="270">
  <si>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</si>
  <si>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</si>
  <si>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</si>
  <si>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</si>
  <si>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</si>
  <si>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</si>
  <si>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</si>
  <si>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</si>
  <si>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</si>
  <si>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</si>
  <si>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</si>
  <si>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</si>
  <si>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</si>
  <si>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</si>
  <si>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</si>
  <si>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</si>
  <si>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</si>
  <si>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</si>
  <si>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6=5/2*100</t>
  </si>
  <si>
    <t>7=5/4*100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</si>
  <si>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</si>
  <si>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</si>
  <si>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</si>
  <si>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….</t>
  </si>
  <si>
    <t>Plaće (Bruto)</t>
  </si>
  <si>
    <t>Plaće za redovan rad</t>
  </si>
  <si>
    <t>Naknade troškova zaposlenima</t>
  </si>
  <si>
    <t>Službena putovanja</t>
  </si>
  <si>
    <t>3 Vlastiti prihodi</t>
  </si>
  <si>
    <t>1 Opći prihodi i primici</t>
  </si>
  <si>
    <t>UKUPNO RASHODI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</si>
  <si>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</si>
  <si>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</si>
  <si>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</si>
  <si>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IZVJEŠTAJ O RASHODIMA PREMA FUNKCIJSKOJ KLASIFIKACIJI</t>
  </si>
  <si>
    <t>5=4/3*100</t>
  </si>
  <si>
    <t>INDEKS**</t>
  </si>
  <si>
    <t>UKUPNO PRIHODI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</si>
  <si>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</si>
  <si>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</si>
  <si>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</si>
  <si>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</si>
  <si>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</si>
  <si>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</si>
  <si>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</si>
  <si>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SAŽETAK  RAČUNA PRIHODA I RASHODA I  RAČUNA FINANCIRANJA</t>
  </si>
  <si>
    <t>PRENESENI VIŠAK/MANJAK IZ PRETHODNE GODINE</t>
  </si>
  <si>
    <t xml:space="preserve"> RAČUN FINANCIRANJA</t>
  </si>
  <si>
    <t>IZVJEŠTAJ PO ORGANIZACIJSKOJ KLASIFIKACIJI</t>
  </si>
  <si>
    <t>IZVJEŠTAJ PO PROGRAMSKOJ KLASIFIKACIJI</t>
  </si>
  <si>
    <t xml:space="preserve">RAČUN PRIHODA I RASHODA </t>
  </si>
  <si>
    <t>SAŽETAK RAČUNA FINANCIRANJA</t>
  </si>
  <si>
    <t>RAZLIKA - VIŠAK MANJAK</t>
  </si>
  <si>
    <t>SAŽETAK  RAČUNA PRIHODA I RASHODA I  RAČUNA FINANCIRANJA  može sadržavati i dodatne podatke.</t>
  </si>
  <si>
    <t>PRIJENOS VIŠKA/MANJKA U SLJEDEĆE RAZDOBLJE</t>
  </si>
  <si>
    <t>SAŽETAK RAČUNA PRIHODA I RASHODA</t>
  </si>
  <si>
    <t xml:space="preserve">OSTVARENJE/IZVRŠENJE 
N-1. </t>
  </si>
  <si>
    <t>IZVORNI PLAN ILI REBALANS N.*</t>
  </si>
  <si>
    <t>TEKUĆI PLAN N.*</t>
  </si>
  <si>
    <t xml:space="preserve">OSTVARENJE/IZVRŠENJE 
N. </t>
  </si>
  <si>
    <t>Napomena:  Iznosi u stupcu "OSTVARENJE/IZVRŠENJE N-1." preračunavaju se iz kuna u eure prema fiksnom tečaju konverzije (1 EUR=7,53450 kuna) i po pravilima za preračunavanje i zaokruživanje.</t>
  </si>
  <si>
    <t xml:space="preserve">Napomena : "N" označava razdoblje </t>
  </si>
  <si>
    <t xml:space="preserve"> IZVRŠENJE 
N. </t>
  </si>
  <si>
    <t xml:space="preserve">* Opći i posebni dio izvještaja o izvršenju proračuna sadrži samo izvorni plan ako od donošenja proračuna nije bilo izmjena i dopuna niti izvršenih preraspodjela odnosno izvorni plan i tekući plan ako je od donošenja proračuna bilo naknadno izvršenih preraspodjela.  
Opći i posebni dio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</si>
  <si>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izvještaja ne sadrži "TEKUĆI PLAN N.", "INDEKS"("OSTVARENJE/IZVRŠENJE N."/"TEKUĆI PLAN N.") iskazuje se kao "OSTVARENJE/IZVRŠENJE N."/"IZVORNI PLAN N." ODNOSNO "REBALANS N." </t>
  </si>
  <si>
    <t>Pomoći proračunskim korisnicima iz proračuna koji im nije nadležan</t>
  </si>
  <si>
    <t>Tekuće pomoći iz državnog proračuna temeljem prijenosa EU sredstava</t>
  </si>
  <si>
    <t>Tekuće pomoći proračunskim korisnicima iz proračuna koji im nije nadležan</t>
  </si>
  <si>
    <t>Pomoći iz državnog proračuna temeljem prijenosa EU sredstava</t>
  </si>
  <si>
    <t>Prihodi od imovine</t>
  </si>
  <si>
    <t>Prihodi od financijske imovine</t>
  </si>
  <si>
    <t>Kamate na oročena sredstva i depozite po viđenju</t>
  </si>
  <si>
    <t>Ostali prihodi od financijske imovine</t>
  </si>
  <si>
    <t>Prihodi od upravnih i administrativnih pristojbi, pristojbi po posebnim propisima i naknada</t>
  </si>
  <si>
    <t>Prihodi po posebnim propisima</t>
  </si>
  <si>
    <t>Ostali nespomenuti prihodi</t>
  </si>
  <si>
    <t>Prihodi od pruženih usluga</t>
  </si>
  <si>
    <t>Donacije od pravnih i fizičkih osoba izvan općeg proračuna</t>
  </si>
  <si>
    <t>Tekuće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</si>
  <si>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</si>
  <si>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</si>
  <si>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</si>
  <si>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</si>
  <si>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Primici od financijske imovine</t>
  </si>
  <si>
    <t>Plaće za prekovremeni rad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</si>
  <si>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</si>
  <si>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</si>
  <si>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</si>
  <si>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</si>
  <si>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</si>
  <si>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</si>
  <si>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</si>
  <si>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</si>
  <si>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</si>
  <si>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</si>
  <si>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</si>
  <si>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</si>
  <si>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</si>
  <si>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</si>
  <si>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</si>
  <si>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</si>
  <si>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</si>
  <si>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</si>
  <si>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</si>
  <si>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</si>
  <si>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</si>
  <si>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</si>
  <si>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</si>
  <si>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</si>
  <si>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Reprezentacija</t>
  </si>
  <si>
    <t>Članarine i norme</t>
  </si>
  <si>
    <t>Pristojbe i naknade</t>
  </si>
  <si>
    <t>Financijski rashodi</t>
  </si>
  <si>
    <t>Kamate za primljene kredite i zajmove</t>
  </si>
  <si>
    <t>Kamate za primljene kredite i zajmove od kreditnih i ostalih financijskih institucija izvan javnog sektora</t>
  </si>
  <si>
    <t>Ostali financijski rashodi</t>
  </si>
  <si>
    <t>Bankarske usluge i usluge platnog prometa</t>
  </si>
  <si>
    <t>Negativne tečajne razlike i razlike zbog primjene valutne klauzule</t>
  </si>
  <si>
    <t>Zatezne kamate</t>
  </si>
  <si>
    <t>Ostali nespomenuti financijski rashodi</t>
  </si>
  <si>
    <t>Pomoći dane u inozemstvo i unutar općeg proračuna</t>
  </si>
  <si>
    <t>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</si>
  <si>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</si>
  <si>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</si>
  <si>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Ostali rashodi</t>
  </si>
  <si>
    <t>Tekuće donacije u naravi</t>
  </si>
  <si>
    <t>Tekuće donacije iz EU sredstava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</si>
  <si>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</si>
  <si>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</si>
  <si>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</si>
  <si>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</si>
  <si>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</si>
  <si>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Uređaji, strojevi i oprema za ostale namjene</t>
  </si>
  <si>
    <t>Knjige, umjetnička djela i ostale izložbene vrijednosti</t>
  </si>
  <si>
    <t xml:space="preserve">Knjige </t>
  </si>
  <si>
    <t>Nematerijalna proizvedena imovina</t>
  </si>
  <si>
    <t>Ostala nematerijalna proizvedena imovina</t>
  </si>
  <si>
    <t>Rashodi za dodatna ulaganja na nefinancijskoj imovini</t>
  </si>
  <si>
    <t>Dodatna ulaganja na građevinskim objektima</t>
  </si>
  <si>
    <t xml:space="preserve">  11 Opći prihodi i primici</t>
  </si>
  <si>
    <t xml:space="preserve">  32 Vlastiti prihodi-proračunski korisnici</t>
  </si>
  <si>
    <t>4 Prihodi za posebne namjene</t>
  </si>
  <si>
    <t xml:space="preserve">  43 Ostali prihodi za posebne namjene</t>
  </si>
  <si>
    <t xml:space="preserve">  44 Decentralizirana sredstva</t>
  </si>
  <si>
    <t>5 Pomoći</t>
  </si>
  <si>
    <t>6 Donacije</t>
  </si>
  <si>
    <t xml:space="preserve">  62 Donacije-proračunski korisnici</t>
  </si>
  <si>
    <t>8 Namjenski primici</t>
  </si>
  <si>
    <t xml:space="preserve">  85 Namjenski primici-proračunski korisnici</t>
  </si>
  <si>
    <t>09 Obrazovanje</t>
  </si>
  <si>
    <t>092 Srednjoškolsko obrazovanje</t>
  </si>
  <si>
    <t>096 Dodatne usluge u obrazovanju</t>
  </si>
  <si>
    <t>Primljeni krediti i zajmovi od kreditnih i ostalih financijskih institucija izvan javnog sektora</t>
  </si>
  <si>
    <t>Primljeni krediti od tuzemnih kreditnih institucija izvan javnog sektora</t>
  </si>
  <si>
    <t>PRIMICI UKUPNO</t>
  </si>
  <si>
    <t>8 Namjenski primici od zaduživanja</t>
  </si>
  <si>
    <t xml:space="preserve">  85 Namjenski primici PK</t>
  </si>
  <si>
    <t>IZDACI UKUPNO</t>
  </si>
  <si>
    <t>Upravni odjel za obrazovanje, kulturu i sport</t>
  </si>
  <si>
    <t>Razdjel 102</t>
  </si>
  <si>
    <t>Glava 102</t>
  </si>
  <si>
    <t>02 Ustanove u obrazovanju</t>
  </si>
  <si>
    <t>Proračunski korisnik 102</t>
  </si>
  <si>
    <t>18686 Turistička i ugostiteljska škola Dubrovnik</t>
  </si>
  <si>
    <t>Prijevozna sredstva</t>
  </si>
  <si>
    <t>Prijevozna sredstva u cestovnom prometu</t>
  </si>
  <si>
    <t>1207</t>
  </si>
  <si>
    <t>Zakonski standard ustanova u obrazovanju</t>
  </si>
  <si>
    <t>1.1.</t>
  </si>
  <si>
    <t>Opći prihodi i primici</t>
  </si>
  <si>
    <t>Materijal i dijelovi za tekuće i investicisjko održavanje</t>
  </si>
  <si>
    <t>Usluge tekućeg i inesticijskog održavanja</t>
  </si>
  <si>
    <t>Plaće za redovni rad</t>
  </si>
  <si>
    <t>Pristojbe i nakande</t>
  </si>
  <si>
    <t xml:space="preserve">Ostali rashodi  </t>
  </si>
  <si>
    <t xml:space="preserve">Naknade za prijevoz, za rad na terenu i odvojeni život </t>
  </si>
  <si>
    <t>Nagativne tečajne razlike</t>
  </si>
  <si>
    <t>Kamate za primljene kredite i zajmove od kreditnih i ostalih financijskih institucija uzvan javnog sektora</t>
  </si>
  <si>
    <t>Uređaji, strojevi i oprema ostale namjene</t>
  </si>
  <si>
    <t>Ostala nematerijelna proizvedena imovina</t>
  </si>
  <si>
    <t>Prihodi od prodaje proizvoda i robe te pruženih usluga, prihodi od donacija...</t>
  </si>
  <si>
    <t>Prihodi od upravnih i administrativnih pristojbi...</t>
  </si>
  <si>
    <t>Prihodi iz nadležnog proračuna</t>
  </si>
  <si>
    <t>Pomoći iz inozemstva i od subjekta unutar općeg proračuna</t>
  </si>
  <si>
    <t>Tekuće pomoći proračunskim korisnicima</t>
  </si>
  <si>
    <t>Primljeni krediti i zajmovi od kreditnih i ostalih financijskih institucija</t>
  </si>
  <si>
    <t>Primljeni krediti od tuzemnih kreditnih institucija</t>
  </si>
  <si>
    <t>Izdaci za financijsku imovinu</t>
  </si>
  <si>
    <t>Otplata glavnice primljenih kredita i zajmova od kreditnih i ostalih financijskih institucija</t>
  </si>
  <si>
    <t>Otplata glavnice primljenih kredita od tuzemnih kreditnih institucija</t>
  </si>
  <si>
    <t>Plaće za zaposlene</t>
  </si>
  <si>
    <t>Namirnice</t>
  </si>
  <si>
    <t>Sudske pristojbe</t>
  </si>
  <si>
    <t>Izdaci za otplatu glavnice primljenih kredita</t>
  </si>
  <si>
    <t>Otplata glavnice primljenih kredita i zajmova od kreditnih i ostalih financijskih institucija izvan</t>
  </si>
  <si>
    <t>3.2.1.</t>
  </si>
  <si>
    <t>Vlastiti prihodi-proračunski korisnici</t>
  </si>
  <si>
    <t>Doprinosi za obavezno zdr. Osiguranje</t>
  </si>
  <si>
    <t>Ostale nespomenute usluge</t>
  </si>
  <si>
    <t>Oprema za održavanje prostorija</t>
  </si>
  <si>
    <t>Tisak</t>
  </si>
  <si>
    <t>Obvezni zdrav.pregledi</t>
  </si>
  <si>
    <t>Ostale računalne usluge</t>
  </si>
  <si>
    <t>Usluge čišćenja, pranja</t>
  </si>
  <si>
    <t>Razultati poslovanja</t>
  </si>
  <si>
    <t>,</t>
  </si>
  <si>
    <t>OSTVARENJE/IZVRŠENJE 
2025.</t>
  </si>
  <si>
    <t xml:space="preserve">OSTVARENJE/IZVRŠENJE 
2025. </t>
  </si>
  <si>
    <t>Troškovi sudskih postupaka</t>
  </si>
  <si>
    <t>Kapitalna ulaganja u srednje škole</t>
  </si>
  <si>
    <t>A120707</t>
  </si>
  <si>
    <t>4.4.1.</t>
  </si>
  <si>
    <t>Decentralizirana sredstva</t>
  </si>
  <si>
    <t>11 Opći prihodi i primici</t>
  </si>
  <si>
    <t>Službena i radna odjeća i obuća</t>
  </si>
  <si>
    <t>Usluge platnog prometa</t>
  </si>
  <si>
    <t xml:space="preserve">Ostali nespomenuti financijski rashodi </t>
  </si>
  <si>
    <t>Naknade troškova osobama izvan radnog odnosa</t>
  </si>
  <si>
    <t>Naknade troškova službenog puta</t>
  </si>
  <si>
    <t>Rashodi za nabavu neproizvedene dugotrajne imovine</t>
  </si>
  <si>
    <t>Licence</t>
  </si>
  <si>
    <t>Nematerijalna imovina</t>
  </si>
  <si>
    <t>Seminari,savjetovanja</t>
  </si>
  <si>
    <t>Računalna oprema</t>
  </si>
  <si>
    <t xml:space="preserve">Oprema   </t>
  </si>
  <si>
    <t>Međunarodne članarine</t>
  </si>
  <si>
    <t>zatezne kamate</t>
  </si>
  <si>
    <t>računala i računalna oprema</t>
  </si>
  <si>
    <t xml:space="preserve">oprema  </t>
  </si>
  <si>
    <t>Kazne, upravne mjere i ostali prihodi</t>
  </si>
  <si>
    <t>IZVORNI PLAN ILI REBALANS 2026.</t>
  </si>
  <si>
    <t>OSTVARENJE/IZVRŠENJE 
2026</t>
  </si>
  <si>
    <t>IZVJEŠTAJ O IZVRŠENJU PRORAČUNA JEDINICE LOKALNE I PODRUČNE (REGIONALNE) SAMOUPRAVE ZA 2026. GODINU</t>
  </si>
  <si>
    <t xml:space="preserve">OSTVARENJE/IZVRŠENJE  2026. </t>
  </si>
  <si>
    <t xml:space="preserve">OSTVARENJE/IZVRŠENJE 
2026. </t>
  </si>
  <si>
    <t xml:space="preserve"> IZVRŠENJE 
2025. </t>
  </si>
  <si>
    <t xml:space="preserve">IZVRŠENJE 
2026. </t>
  </si>
  <si>
    <t>OSTVARENJE/IZVRŠENJE 
2026.</t>
  </si>
  <si>
    <t>OSTVARENJE/ IZVRŠENJE 
2025.</t>
  </si>
  <si>
    <t>TEKUĆI PLAN 2026.</t>
  </si>
  <si>
    <t xml:space="preserve"> IZVRŠENJE 
2026.</t>
  </si>
  <si>
    <t>Vlastiti izvori</t>
  </si>
  <si>
    <t>Rezultat poslovanja</t>
  </si>
  <si>
    <t>Rezultat višak/manjak</t>
  </si>
  <si>
    <t xml:space="preserve">  5.0.112 Ostale pomoći PK</t>
  </si>
  <si>
    <t xml:space="preserve">  5.6.1001 Europski socijalni fond</t>
  </si>
  <si>
    <t>098 Usluge obrazovanja koje nisu drugdje svrstane</t>
  </si>
  <si>
    <t>Ostali prihodi</t>
  </si>
  <si>
    <t>5.0. Pomoći iz državnog proračuna</t>
  </si>
  <si>
    <t>5.6. Fondovi EU</t>
  </si>
  <si>
    <t>5.0.</t>
  </si>
  <si>
    <t>Rashodi za nabavu nematerijalne imovine</t>
  </si>
  <si>
    <t>3.2.</t>
  </si>
  <si>
    <t>Vlastiti prihodi - proračunski korisnici</t>
  </si>
  <si>
    <t xml:space="preserve">Vlastiti izvori </t>
  </si>
  <si>
    <t>Pomoći iz državnog proračuna</t>
  </si>
  <si>
    <t>A101206</t>
  </si>
  <si>
    <t xml:space="preserve">EU projekti UO za obrazovanje </t>
  </si>
  <si>
    <t>1.1.1.</t>
  </si>
  <si>
    <t>5.6.</t>
  </si>
  <si>
    <t>Fondovi EU</t>
  </si>
  <si>
    <t>Zajedno možemo sve - osiguranje pomoćnika u nastavi</t>
  </si>
  <si>
    <t>Plaća</t>
  </si>
  <si>
    <t>Dobrinosi na plaće</t>
  </si>
  <si>
    <t>Sufinanciranje cijene usluge, participacije</t>
  </si>
  <si>
    <t>Sitni inventar</t>
  </si>
  <si>
    <t xml:space="preserve">Ostali nespomenuti rashodi  </t>
  </si>
  <si>
    <t>Ulaganja na tuđoj imovini</t>
  </si>
  <si>
    <t>Ulaganje na tuđoj imovini</t>
  </si>
  <si>
    <t xml:space="preserve">  59 Pomoći/Fondovi EU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</si>
</sst>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8"/>
      <name val="Arial"/>
      <family val="2"/>
      <charset val="238"/>
    </font>
    <font>
      <sz val="10"/>
      <color theme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B0F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5" fillId="0" borderId="3" xfId="0" quotePrefix="1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18" fillId="0" borderId="0" xfId="0" applyFont="1" applyAlignment="1">
      <alignment vertical="center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18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4" fontId="6" fillId="0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6" fillId="4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2" fontId="0" fillId="0" borderId="3" xfId="0" applyNumberFormat="1" applyBorder="1"/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left" vertical="center"/>
    </xf>
    <xf numFmtId="4" fontId="20" fillId="2" borderId="3" xfId="0" applyNumberFormat="1" applyFont="1" applyFill="1" applyBorder="1" applyAlignment="1">
      <alignment horizontal="left" vertical="center"/>
    </xf>
    <xf numFmtId="4" fontId="26" fillId="2" borderId="3" xfId="0" applyNumberFormat="1" applyFont="1" applyFill="1" applyBorder="1" applyAlignment="1">
      <alignment horizontal="left" vertical="center"/>
    </xf>
    <xf numFmtId="4" fontId="27" fillId="2" borderId="3" xfId="0" applyNumberFormat="1" applyFont="1" applyFill="1" applyBorder="1" applyAlignment="1">
      <alignment horizontal="left" vertical="center"/>
    </xf>
    <xf numFmtId="4" fontId="28" fillId="2" borderId="3" xfId="0" applyNumberFormat="1" applyFont="1" applyFill="1" applyBorder="1" applyAlignment="1">
      <alignment horizontal="left" vertical="center"/>
    </xf>
    <xf numFmtId="4" fontId="22" fillId="2" borderId="3" xfId="0" applyNumberFormat="1" applyFont="1" applyFill="1" applyBorder="1" applyAlignment="1">
      <alignment horizontal="left" vertical="center"/>
    </xf>
    <xf numFmtId="4" fontId="25" fillId="2" borderId="3" xfId="0" applyNumberFormat="1" applyFont="1" applyFill="1" applyBorder="1" applyAlignment="1">
      <alignment horizontal="left" vertical="center"/>
    </xf>
    <xf numFmtId="4" fontId="11" fillId="2" borderId="3" xfId="0" applyNumberFormat="1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 wrapText="1"/>
    </xf>
    <xf numFmtId="4" fontId="23" fillId="2" borderId="3" xfId="0" applyNumberFormat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Alignment="1">
      <alignment horizontal="left" vertical="center"/>
    </xf>
    <xf numFmtId="4" fontId="6" fillId="3" borderId="3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11" fillId="2" borderId="3" xfId="0" quotePrefix="1" applyFont="1" applyFill="1" applyBorder="1" applyAlignment="1">
      <alignment horizontal="center" vertical="center"/>
    </xf>
    <xf numFmtId="0" fontId="11" fillId="2" borderId="3" xfId="0" quotePrefix="1" applyFont="1" applyFill="1" applyBorder="1" applyAlignment="1">
      <alignment horizontal="right" vertical="center"/>
    </xf>
    <xf numFmtId="0" fontId="10" fillId="2" borderId="1" xfId="0" quotePrefix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right"/>
    </xf>
    <xf numFmtId="0" fontId="11" fillId="2" borderId="3" xfId="0" quotePrefix="1" applyFont="1" applyFill="1" applyBorder="1" applyAlignment="1">
      <alignment horizontal="left" vertical="center" wrapText="1"/>
    </xf>
    <xf numFmtId="0" fontId="11" fillId="2" borderId="3" xfId="0" quotePrefix="1" applyFont="1" applyFill="1" applyBorder="1" applyAlignment="1">
      <alignment horizontal="center" vertical="center" wrapText="1"/>
    </xf>
    <xf numFmtId="0" fontId="11" fillId="2" borderId="3" xfId="0" quotePrefix="1" applyFont="1" applyFill="1" applyBorder="1" applyAlignment="1">
      <alignment horizontal="right" vertical="center" wrapText="1"/>
    </xf>
    <xf numFmtId="4" fontId="24" fillId="2" borderId="3" xfId="0" applyNumberFormat="1" applyFont="1" applyFill="1" applyBorder="1" applyAlignment="1">
      <alignment horizontal="right"/>
    </xf>
    <xf numFmtId="0" fontId="17" fillId="0" borderId="0" xfId="0" applyFont="1" applyAlignment="1">
      <alignment vertical="center" wrapText="1" readingOrder="1"/>
    </xf>
    <xf numFmtId="4" fontId="6" fillId="2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3" fillId="2" borderId="3" xfId="0" applyNumberFormat="1" applyFont="1" applyFill="1" applyBorder="1" applyAlignment="1">
      <alignment horizontal="right"/>
    </xf>
    <xf numFmtId="0" fontId="1" fillId="0" borderId="0" xfId="0" applyFont="1"/>
    <xf numFmtId="4" fontId="3" fillId="2" borderId="3" xfId="0" applyNumberFormat="1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30" fillId="0" borderId="0" xfId="0" applyFont="1"/>
    <xf numFmtId="14" fontId="22" fillId="2" borderId="3" xfId="0" applyNumberFormat="1" applyFont="1" applyFill="1" applyBorder="1" applyAlignment="1">
      <alignment horizontal="left" vertical="center" wrapText="1"/>
    </xf>
    <xf numFmtId="4" fontId="31" fillId="0" borderId="6" xfId="0" applyNumberFormat="1" applyFont="1" applyBorder="1" applyAlignment="1" applyProtection="1">
      <alignment horizontal="right" vertical="top" shrinkToFit="1"/>
      <protection locked="0"/>
    </xf>
    <xf numFmtId="4" fontId="32" fillId="0" borderId="6" xfId="0" applyNumberFormat="1" applyFont="1" applyBorder="1" applyAlignment="1" applyProtection="1">
      <alignment horizontal="right" vertical="top" shrinkToFit="1"/>
      <protection locked="0"/>
    </xf>
    <xf numFmtId="0" fontId="0" fillId="0" borderId="0" xfId="0" applyFont="1"/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left" vertical="center"/>
    </xf>
    <xf numFmtId="2" fontId="22" fillId="2" borderId="3" xfId="0" applyNumberFormat="1" applyFont="1" applyFill="1" applyBorder="1" applyAlignment="1">
      <alignment horizontal="left" vertical="center" wrapText="1"/>
    </xf>
    <xf numFmtId="0" fontId="33" fillId="2" borderId="3" xfId="0" applyFont="1" applyFill="1" applyBorder="1" applyAlignment="1">
      <alignment horizontal="left" vertical="center" wrapText="1"/>
    </xf>
    <xf numFmtId="0" fontId="34" fillId="2" borderId="3" xfId="0" applyFont="1" applyFill="1" applyBorder="1" applyAlignment="1">
      <alignment horizontal="right" vertical="center" wrapText="1"/>
    </xf>
    <xf numFmtId="0" fontId="33" fillId="2" borderId="3" xfId="0" applyFont="1" applyFill="1" applyBorder="1" applyAlignment="1">
      <alignment horizontal="center" vertical="center" wrapText="1"/>
    </xf>
    <xf numFmtId="4" fontId="33" fillId="2" borderId="3" xfId="0" applyNumberFormat="1" applyFont="1" applyFill="1" applyBorder="1" applyAlignment="1">
      <alignment horizontal="left" vertical="center"/>
    </xf>
    <xf numFmtId="4" fontId="34" fillId="2" borderId="3" xfId="0" applyNumberFormat="1" applyFont="1" applyFill="1" applyBorder="1" applyAlignment="1">
      <alignment horizontal="left" vertical="center"/>
    </xf>
    <xf numFmtId="4" fontId="32" fillId="0" borderId="0" xfId="0" applyNumberFormat="1" applyFont="1" applyBorder="1" applyAlignment="1" applyProtection="1">
      <alignment horizontal="right" vertical="top" shrinkToFit="1"/>
      <protection locked="0"/>
    </xf>
    <xf numFmtId="0" fontId="35" fillId="2" borderId="3" xfId="0" quotePrefix="1" applyFont="1" applyFill="1" applyBorder="1" applyAlignment="1">
      <alignment horizontal="left" vertical="center"/>
    </xf>
    <xf numFmtId="0" fontId="36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right" vertical="center"/>
    </xf>
    <xf numFmtId="0" fontId="20" fillId="0" borderId="3" xfId="0" applyFont="1" applyBorder="1" applyAlignment="1">
      <alignment horizontal="left" vertical="center" wrapText="1"/>
    </xf>
    <xf numFmtId="0" fontId="20" fillId="2" borderId="3" xfId="0" quotePrefix="1" applyFont="1" applyFill="1" applyBorder="1" applyAlignment="1">
      <alignment horizontal="left" vertical="center"/>
    </xf>
    <xf numFmtId="0" fontId="20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37" fillId="0" borderId="0" xfId="0" applyFont="1"/>
    <xf numFmtId="4" fontId="23" fillId="2" borderId="3" xfId="0" applyNumberFormat="1" applyFont="1" applyFill="1" applyBorder="1" applyAlignment="1">
      <alignment horizontal="right"/>
    </xf>
    <xf numFmtId="4" fontId="20" fillId="2" borderId="3" xfId="0" applyNumberFormat="1" applyFont="1" applyFill="1" applyBorder="1" applyAlignment="1">
      <alignment horizontal="right"/>
    </xf>
    <xf numFmtId="4" fontId="26" fillId="2" borderId="3" xfId="0" applyNumberFormat="1" applyFont="1" applyFill="1" applyBorder="1" applyAlignment="1">
      <alignment horizontal="right"/>
    </xf>
    <xf numFmtId="0" fontId="19" fillId="2" borderId="5" xfId="0" applyNumberFormat="1" applyFont="1" applyFill="1" applyBorder="1" applyAlignment="1" applyProtection="1">
      <alignment horizontal="left" wrapText="1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vertical="center" wrapText="1"/>
    </xf>
    <xf numFmtId="0" fontId="11" fillId="3" borderId="3" xfId="0" quotePrefix="1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6" fillId="0" borderId="3" xfId="0" quotePrefix="1" applyFont="1" applyBorder="1" applyAlignment="1">
      <alignment horizontal="center" wrapText="1"/>
    </xf>
    <xf numFmtId="0" fontId="15" fillId="0" borderId="3" xfId="0" quotePrefix="1" applyFont="1" applyBorder="1" applyAlignment="1">
      <alignment horizontal="center" wrapText="1"/>
    </xf>
    <xf numFmtId="0" fontId="11" fillId="3" borderId="3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>
      <alignment vertical="center"/>
    </xf>
    <xf numFmtId="0" fontId="13" fillId="2" borderId="0" xfId="0" applyNumberFormat="1" applyFont="1" applyFill="1" applyBorder="1" applyAlignment="1" applyProtection="1">
      <alignment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12" fillId="2" borderId="0" xfId="0" applyFont="1" applyFill="1" applyAlignment="1">
      <alignment wrapText="1"/>
    </xf>
    <xf numFmtId="0" fontId="11" fillId="0" borderId="3" xfId="0" quotePrefix="1" applyFont="1" applyFill="1" applyBorder="1" applyAlignment="1">
      <alignment horizontal="left" vertical="center"/>
    </xf>
    <xf numFmtId="0" fontId="11" fillId="0" borderId="3" xfId="0" quotePrefix="1" applyNumberFormat="1" applyFont="1" applyFill="1" applyBorder="1" applyAlignment="1" applyProtection="1">
      <alignment horizontal="left" vertical="center" wrapText="1"/>
    </xf>
    <xf numFmtId="0" fontId="11" fillId="0" borderId="3" xfId="0" quotePrefix="1" applyFont="1" applyBorder="1" applyAlignment="1">
      <alignment horizontal="left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/>
    </xf>
  </cellXfs>
  <cellStyles count="1">
    <cellStyle name="Normal" xfId="0" builtinId="0"/>
  </cellStyles>
  <dxfs count="6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OVI/izvr&#353;enja%202023/PAVLOVA%20TABLICA-Copy%20of%20PLAN%202024-2026%20pripremna%20tablica_99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"/>
      <sheetName val="PLAN 2023"/>
      <sheetName val="PLAN 2023REB1"/>
      <sheetName val="PLAN2023REB2"/>
      <sheetName val="2024P"/>
      <sheetName val="2025P"/>
      <sheetName val="2026P"/>
      <sheetName val="LIST"/>
      <sheetName val="SAŽETAK"/>
      <sheetName val="Račun prihoda i rashoda"/>
      <sheetName val="Prihodi i rashodi po izvorima"/>
      <sheetName val="Rashodi prema funkcijskoj kl"/>
      <sheetName val="Račun financiranja"/>
      <sheetName val="Račun financiranja prema izvori"/>
      <sheetName val="POSEBNI DIO"/>
      <sheetName val="obrazložen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6">
          <cell r="B56" t="str">
            <v>A120704</v>
          </cell>
          <cell r="C56" t="str">
            <v>Osiguravanje uvjeta rada za redovno poslovanje srednjih škola i učeničkih domova</v>
          </cell>
        </row>
        <row r="57">
          <cell r="B57" t="str">
            <v>4.4.1</v>
          </cell>
          <cell r="C57" t="str">
            <v>Decentralizirana sredstva</v>
          </cell>
        </row>
        <row r="58">
          <cell r="B58" t="str">
            <v>321</v>
          </cell>
        </row>
        <row r="59">
          <cell r="B59" t="str">
            <v>322</v>
          </cell>
          <cell r="C59" t="str">
            <v>Rashodi za materijal i energiju</v>
          </cell>
        </row>
        <row r="60">
          <cell r="B60" t="str">
            <v>323</v>
          </cell>
          <cell r="C60" t="str">
            <v>Rashodi za usluge</v>
          </cell>
        </row>
        <row r="61">
          <cell r="B61" t="str">
            <v>329</v>
          </cell>
          <cell r="C61" t="str">
            <v>Ostali nespomenuti rashodi poslovanja</v>
          </cell>
        </row>
        <row r="63">
          <cell r="B63" t="str">
            <v>343</v>
          </cell>
          <cell r="C63" t="str">
            <v>Ostali financijski rashodi</v>
          </cell>
        </row>
        <row r="64">
          <cell r="C64" t="str">
            <v>Ostale pomoći proračunski korisnici</v>
          </cell>
        </row>
        <row r="65">
          <cell r="B65" t="str">
            <v>311</v>
          </cell>
          <cell r="C65" t="str">
            <v>Plaće (Bruto)</v>
          </cell>
        </row>
        <row r="66">
          <cell r="B66" t="str">
            <v>312</v>
          </cell>
          <cell r="C66" t="str">
            <v>Ostali rashodi za zaposlene</v>
          </cell>
        </row>
        <row r="67">
          <cell r="B67" t="str">
            <v>313</v>
          </cell>
          <cell r="C67" t="str">
            <v>Doprinosi na plaće</v>
          </cell>
        </row>
        <row r="68">
          <cell r="B68" t="str">
            <v>323</v>
          </cell>
          <cell r="C68" t="str">
            <v>Rashodi za usluge</v>
          </cell>
        </row>
        <row r="69">
          <cell r="B69" t="str">
            <v>329</v>
          </cell>
          <cell r="C69" t="str">
            <v>Ostali nespomenuti rashodi poslovanja</v>
          </cell>
        </row>
        <row r="71">
          <cell r="B71" t="str">
            <v>424</v>
          </cell>
          <cell r="C71" t="str">
            <v>Knjige, umjetnička djela i ostale izložbene vrijednosti</v>
          </cell>
        </row>
        <row r="72">
          <cell r="C72" t="str">
            <v>Knjige, umjetnička djela i ostale izložbene vrijednosti</v>
          </cell>
        </row>
        <row r="75">
          <cell r="B75" t="str">
            <v>A120706</v>
          </cell>
          <cell r="C75" t="str">
            <v>Investicijska ulaganja u srednje škole i učeničke domove</v>
          </cell>
        </row>
        <row r="76">
          <cell r="B76" t="str">
            <v>4.4.1</v>
          </cell>
          <cell r="C76" t="str">
            <v>Decentralizirana sredstva</v>
          </cell>
        </row>
        <row r="77">
          <cell r="B77" t="str">
            <v>323</v>
          </cell>
          <cell r="C77" t="str">
            <v>Rashodi za usluge</v>
          </cell>
        </row>
        <row r="81">
          <cell r="B81" t="str">
            <v>1208</v>
          </cell>
          <cell r="C81" t="str">
            <v>Program ustanova u obrazovanju iznad standarda</v>
          </cell>
        </row>
        <row r="82">
          <cell r="B82" t="str">
            <v>A120803</v>
          </cell>
          <cell r="C82" t="str">
            <v>Natjecanja iz znanja učenika</v>
          </cell>
        </row>
        <row r="83">
          <cell r="B83" t="str">
            <v>1.1.1</v>
          </cell>
          <cell r="C83" t="str">
            <v>Opći prihodi i primici</v>
          </cell>
        </row>
        <row r="85">
          <cell r="B85" t="str">
            <v>A120804</v>
          </cell>
          <cell r="C85" t="str">
            <v>Financiranje školskih projekata</v>
          </cell>
        </row>
        <row r="86">
          <cell r="B86" t="str">
            <v>1.1.1</v>
          </cell>
          <cell r="C86" t="str">
            <v>Opći prihodi i primici</v>
          </cell>
        </row>
        <row r="87">
          <cell r="B87" t="str">
            <v>322</v>
          </cell>
          <cell r="C87" t="str">
            <v>Rashodi za materijal i energiju</v>
          </cell>
        </row>
        <row r="88">
          <cell r="B88" t="str">
            <v>5.9.1</v>
          </cell>
          <cell r="C88" t="str">
            <v>Pomoći/Fondovi EU proračunski korisnici</v>
          </cell>
        </row>
        <row r="89">
          <cell r="B89" t="str">
            <v>311</v>
          </cell>
          <cell r="C89" t="str">
            <v>Plaće (Bruto)</v>
          </cell>
        </row>
        <row r="90">
          <cell r="B90" t="str">
            <v>312</v>
          </cell>
          <cell r="C90" t="str">
            <v>Ostali rashodi za zaposlene</v>
          </cell>
        </row>
        <row r="91">
          <cell r="B91" t="str">
            <v>313</v>
          </cell>
          <cell r="C91" t="str">
            <v>Doprinosi na plaće</v>
          </cell>
        </row>
        <row r="92">
          <cell r="B92" t="str">
            <v>321</v>
          </cell>
          <cell r="C92" t="str">
            <v>Naknade troškova zaposlenima</v>
          </cell>
        </row>
        <row r="93">
          <cell r="B93" t="str">
            <v>322</v>
          </cell>
          <cell r="C93" t="str">
            <v>Rashodi za materijal i energiju</v>
          </cell>
        </row>
        <row r="94">
          <cell r="B94" t="str">
            <v>323</v>
          </cell>
          <cell r="C94" t="str">
            <v>Rashodi za usluge</v>
          </cell>
        </row>
        <row r="95">
          <cell r="B95" t="str">
            <v>329</v>
          </cell>
          <cell r="C95" t="str">
            <v>Ostali nespomenuti rashodi poslovanja</v>
          </cell>
        </row>
        <row r="96">
          <cell r="B96" t="str">
            <v>381</v>
          </cell>
          <cell r="C96" t="str">
            <v>Tekuće donacije</v>
          </cell>
        </row>
        <row r="97">
          <cell r="B97" t="str">
            <v>5.9.2</v>
          </cell>
          <cell r="C97" t="str">
            <v>Pomoći/Fondovi EU proračunski korisnici - prenesena sredstva</v>
          </cell>
        </row>
        <row r="98">
          <cell r="B98" t="str">
            <v>381</v>
          </cell>
          <cell r="C98" t="str">
            <v>Tekuće donacije</v>
          </cell>
        </row>
        <row r="99">
          <cell r="C99" t="str">
            <v>Tekuće donacije</v>
          </cell>
        </row>
        <row r="100">
          <cell r="B100" t="str">
            <v>A120813</v>
          </cell>
          <cell r="C100" t="str">
            <v>Ostale aktivnosti svih srednjih škola i učeničkih domova</v>
          </cell>
        </row>
        <row r="101">
          <cell r="B101" t="str">
            <v>4.3.1</v>
          </cell>
          <cell r="C101" t="str">
            <v>Prihodi za posebne namjene - proračunski korisnici</v>
          </cell>
        </row>
        <row r="102">
          <cell r="B102" t="str">
            <v>322</v>
          </cell>
          <cell r="C102" t="str">
            <v>Rashodi za materijal i energiju</v>
          </cell>
        </row>
        <row r="103">
          <cell r="B103" t="str">
            <v>323</v>
          </cell>
          <cell r="C103" t="str">
            <v>Rashodi za usluge</v>
          </cell>
        </row>
        <row r="104">
          <cell r="B104" t="str">
            <v>329</v>
          </cell>
          <cell r="C104" t="str">
            <v>Ostali nespomenuti rashodi poslovanja</v>
          </cell>
        </row>
        <row r="105">
          <cell r="B105" t="str">
            <v>6.2.1</v>
          </cell>
          <cell r="C105" t="str">
            <v>Donacije - proračunski korisnici</v>
          </cell>
        </row>
        <row r="106">
          <cell r="B106" t="str">
            <v>321</v>
          </cell>
          <cell r="C106" t="str">
            <v>Naknade troškova zaposlenima</v>
          </cell>
        </row>
        <row r="107">
          <cell r="B107" t="str">
            <v>322</v>
          </cell>
          <cell r="C107" t="str">
            <v>Rashodi za materijal i energiju</v>
          </cell>
        </row>
        <row r="108">
          <cell r="B108" t="str">
            <v>323</v>
          </cell>
          <cell r="C108" t="str">
            <v>Rashodi za usluge</v>
          </cell>
        </row>
        <row r="109">
          <cell r="B109" t="str">
            <v>422</v>
          </cell>
          <cell r="C109" t="str">
            <v>Postrojenja i oprema</v>
          </cell>
        </row>
        <row r="110">
          <cell r="B110" t="str">
            <v>A120814</v>
          </cell>
          <cell r="C110" t="str">
            <v>Dodatne djelanosti srednjih škola i učeničkih domova</v>
          </cell>
        </row>
        <row r="111">
          <cell r="B111" t="str">
            <v>3.2.1</v>
          </cell>
          <cell r="C111" t="str">
            <v>Vlastiti prihodi - proračunski korisnici</v>
          </cell>
        </row>
        <row r="112">
          <cell r="B112" t="str">
            <v>311</v>
          </cell>
          <cell r="C112" t="str">
            <v>Plaće (Bruto)</v>
          </cell>
        </row>
        <row r="113">
          <cell r="B113" t="str">
            <v>312</v>
          </cell>
          <cell r="C113" t="str">
            <v>Ostali rashodi za zaposlene</v>
          </cell>
        </row>
        <row r="114">
          <cell r="B114" t="str">
            <v>313</v>
          </cell>
          <cell r="C114" t="str">
            <v>Doprinosi na plaće</v>
          </cell>
        </row>
        <row r="115">
          <cell r="B115" t="str">
            <v>321</v>
          </cell>
          <cell r="C115" t="str">
            <v>Naknade troškova zaposlenima</v>
          </cell>
        </row>
        <row r="116">
          <cell r="B116" t="str">
            <v>322</v>
          </cell>
          <cell r="C116" t="str">
            <v>Rashodi za materijal i energiju</v>
          </cell>
        </row>
        <row r="117">
          <cell r="B117" t="str">
            <v>323</v>
          </cell>
          <cell r="C117" t="str">
            <v>Rashodi za usluge</v>
          </cell>
        </row>
        <row r="118">
          <cell r="B118" t="str">
            <v>329</v>
          </cell>
          <cell r="C118" t="str">
            <v>Ostali nespomenuti rashodi poslovanja</v>
          </cell>
        </row>
        <row r="120">
          <cell r="B120" t="str">
            <v>343</v>
          </cell>
          <cell r="C120" t="str">
            <v>Ostali financijski rashodi</v>
          </cell>
        </row>
        <row r="121">
          <cell r="B121" t="str">
            <v>422</v>
          </cell>
          <cell r="C121" t="str">
            <v>Postrojenja i oprema</v>
          </cell>
        </row>
        <row r="122">
          <cell r="B122" t="str">
            <v>A120820</v>
          </cell>
          <cell r="C122" t="str">
            <v>Opskrba školskih ustanova higijenskim potrepštinama za učenice srednjih škola</v>
          </cell>
        </row>
        <row r="123">
          <cell r="B123" t="str">
            <v>5.8.1</v>
          </cell>
          <cell r="C123" t="str">
            <v>Ostale pomoći proračunski korisnici</v>
          </cell>
        </row>
        <row r="124">
          <cell r="B124" t="str">
            <v>381</v>
          </cell>
          <cell r="C124" t="str">
            <v>Tekuće donacije</v>
          </cell>
        </row>
        <row r="125">
          <cell r="B125" t="str">
            <v>K120815</v>
          </cell>
          <cell r="C125" t="str">
            <v>Regionalni centar kompetentnosti u sektoru turizam i ugostiteljstvo</v>
          </cell>
        </row>
        <row r="126">
          <cell r="B126" t="str">
            <v>1.1.1</v>
          </cell>
          <cell r="C126" t="str">
            <v>Opći prihodi i primici</v>
          </cell>
        </row>
        <row r="127">
          <cell r="B127" t="str">
            <v>342</v>
          </cell>
          <cell r="C127" t="str">
            <v>Kamate za primljene kredite i zajmove</v>
          </cell>
        </row>
        <row r="130">
          <cell r="B130" t="str">
            <v>451</v>
          </cell>
          <cell r="C130" t="str">
            <v>Dodatna ulaganja na građevinskim objektima</v>
          </cell>
        </row>
        <row r="131">
          <cell r="B131" t="str">
            <v>5.9.1</v>
          </cell>
          <cell r="C131" t="str">
            <v>Pomoći/Fondovi EU proračunski korisnici</v>
          </cell>
        </row>
        <row r="132">
          <cell r="B132" t="str">
            <v>311</v>
          </cell>
          <cell r="C132" t="str">
            <v>Plaće (Bruto)</v>
          </cell>
        </row>
        <row r="133">
          <cell r="C133" t="str">
            <v>Plaće (Bruto)</v>
          </cell>
        </row>
        <row r="134">
          <cell r="B134" t="str">
            <v>313</v>
          </cell>
          <cell r="C134" t="str">
            <v>Doprinosi na plaće</v>
          </cell>
        </row>
        <row r="135">
          <cell r="C135" t="str">
            <v>Doprinosi na plaće</v>
          </cell>
        </row>
        <row r="136">
          <cell r="B136" t="str">
            <v>321</v>
          </cell>
          <cell r="C136" t="str">
            <v>Naknade troškova zaposlenima</v>
          </cell>
        </row>
        <row r="137">
          <cell r="B137" t="str">
            <v>322</v>
          </cell>
          <cell r="C137" t="str">
            <v>Rashodi za materijal i energiju</v>
          </cell>
        </row>
        <row r="138">
          <cell r="B138" t="str">
            <v>323</v>
          </cell>
          <cell r="C138" t="str">
            <v>Rashodi za usluge</v>
          </cell>
        </row>
        <row r="139">
          <cell r="B139" t="str">
            <v>329</v>
          </cell>
          <cell r="C139" t="str">
            <v>Ostali nespomenuti rashodi poslovanja</v>
          </cell>
        </row>
        <row r="140">
          <cell r="B140" t="str">
            <v>369</v>
          </cell>
          <cell r="C140" t="str">
            <v>Prijenosi između proračunskih korisnika istog proračuna</v>
          </cell>
        </row>
        <row r="141">
          <cell r="B141" t="str">
            <v>381</v>
          </cell>
          <cell r="C141" t="str">
            <v>Tekuće donacije</v>
          </cell>
        </row>
        <row r="142">
          <cell r="B142" t="str">
            <v>422</v>
          </cell>
          <cell r="C142" t="str">
            <v>Postrojenja i oprema</v>
          </cell>
        </row>
        <row r="143">
          <cell r="B143" t="str">
            <v>426</v>
          </cell>
          <cell r="C143" t="str">
            <v>Nematerijalna proizvedena imovina</v>
          </cell>
        </row>
        <row r="144">
          <cell r="B144" t="str">
            <v>451</v>
          </cell>
          <cell r="C144" t="str">
            <v>Dodatna ulaganja na građevinskim objektima</v>
          </cell>
        </row>
        <row r="145">
          <cell r="B145" t="str">
            <v>8.5.1</v>
          </cell>
          <cell r="C145" t="str">
            <v>Namjenski primici - proračunski korisnici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34"/>
  <sheetViews>
    <sheetView tabSelected="1" zoomScaleNormal="100" workbookViewId="0">
      <selection activeCell="L24" sqref="L24"/>
    </sheetView>
  </sheetViews>
  <sheetFormatPr defaultRowHeight="15" x14ac:dyDescent="0.25"/>
  <cols>
    <col min="6" max="10" width="25.28515625" customWidth="1"/>
    <col min="11" max="11" width="9.140625" customWidth="1"/>
  </cols>
  <sheetData>
    <row r="1" spans="2:12" ht="42" customHeight="1" x14ac:dyDescent="0.25">
      <c r="B1" s="148" t="s">
        <v>232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2:12" ht="15.75" x14ac:dyDescent="0.25">
      <c r="B2" s="148" t="s">
        <v>11</v>
      </c>
      <c r="C2" s="148"/>
      <c r="D2" s="148"/>
      <c r="E2" s="148"/>
      <c r="F2" s="148"/>
      <c r="G2" s="148"/>
      <c r="H2" s="148"/>
      <c r="I2" s="148"/>
      <c r="J2" s="154"/>
      <c r="K2" s="154"/>
      <c r="L2" s="35"/>
    </row>
    <row r="3" spans="2:12" ht="19.5" customHeight="1" x14ac:dyDescent="0.25">
      <c r="B3" s="155"/>
      <c r="C3" s="155"/>
      <c r="D3" s="155"/>
      <c r="E3" s="38"/>
      <c r="F3" s="38"/>
      <c r="G3" s="38"/>
      <c r="H3" s="38"/>
      <c r="I3" s="38"/>
      <c r="J3" s="39"/>
      <c r="K3" s="39"/>
      <c r="L3" s="35"/>
    </row>
    <row r="4" spans="2:12" ht="18" customHeight="1" x14ac:dyDescent="0.25">
      <c r="B4" s="148" t="s">
        <v>45</v>
      </c>
      <c r="C4" s="156"/>
      <c r="D4" s="156"/>
      <c r="E4" s="156"/>
      <c r="F4" s="156"/>
      <c r="G4" s="156"/>
      <c r="H4" s="156"/>
      <c r="I4" s="156"/>
      <c r="J4" s="156"/>
      <c r="K4" s="156"/>
      <c r="L4" s="35"/>
    </row>
    <row r="5" spans="2:12" ht="18" customHeight="1" x14ac:dyDescent="0.25">
      <c r="B5" s="40"/>
      <c r="C5" s="41"/>
      <c r="D5" s="41"/>
      <c r="E5" s="41"/>
      <c r="F5" s="41"/>
      <c r="G5" s="41"/>
      <c r="H5" s="41"/>
      <c r="I5" s="41"/>
      <c r="J5" s="41"/>
      <c r="K5" s="41"/>
      <c r="L5" s="35"/>
    </row>
    <row r="6" spans="2:12" x14ac:dyDescent="0.25">
      <c r="B6" s="135" t="s">
        <v>55</v>
      </c>
      <c r="C6" s="135"/>
      <c r="D6" s="135"/>
      <c r="E6" s="135"/>
      <c r="F6" s="135"/>
      <c r="G6" s="42"/>
      <c r="H6" s="42"/>
      <c r="I6" s="42"/>
      <c r="J6" s="42"/>
      <c r="K6" s="43"/>
      <c r="L6" s="35"/>
    </row>
    <row r="7" spans="2:12" ht="25.5" x14ac:dyDescent="0.25">
      <c r="B7" s="149" t="s">
        <v>6</v>
      </c>
      <c r="C7" s="149"/>
      <c r="D7" s="149"/>
      <c r="E7" s="149"/>
      <c r="F7" s="149"/>
      <c r="G7" s="21" t="s">
        <v>207</v>
      </c>
      <c r="H7" s="1" t="s">
        <v>230</v>
      </c>
      <c r="I7" s="1" t="s">
        <v>58</v>
      </c>
      <c r="J7" s="21" t="s">
        <v>231</v>
      </c>
      <c r="K7" s="1" t="s">
        <v>16</v>
      </c>
      <c r="L7" s="1" t="s">
        <v>36</v>
      </c>
    </row>
    <row r="8" spans="2:12" s="24" customFormat="1" ht="11.25" x14ac:dyDescent="0.2">
      <c r="B8" s="150">
        <v>1</v>
      </c>
      <c r="C8" s="150"/>
      <c r="D8" s="150"/>
      <c r="E8" s="150"/>
      <c r="F8" s="150"/>
      <c r="G8" s="23">
        <v>2</v>
      </c>
      <c r="H8" s="22">
        <v>3</v>
      </c>
      <c r="I8" s="22">
        <v>4</v>
      </c>
      <c r="J8" s="22">
        <v>5</v>
      </c>
      <c r="K8" s="22" t="s">
        <v>18</v>
      </c>
      <c r="L8" s="22" t="s">
        <v>19</v>
      </c>
    </row>
    <row r="9" spans="2:12" x14ac:dyDescent="0.25">
      <c r="B9" s="151" t="s">
        <v>0</v>
      </c>
      <c r="C9" s="147"/>
      <c r="D9" s="147"/>
      <c r="E9" s="147"/>
      <c r="F9" s="152"/>
      <c r="G9" s="62">
        <v>1666900.42</v>
      </c>
      <c r="H9" s="60">
        <v>5560618.7800000003</v>
      </c>
      <c r="I9" s="59"/>
      <c r="J9" s="58">
        <v>2138646.5</v>
      </c>
      <c r="K9" s="17">
        <f t="shared" ref="K9:K15" si="0">J9/G9*100</f>
        <v>128.30079555682156</v>
      </c>
      <c r="L9" s="17">
        <f>J9/H9*100</f>
        <v>38.460584776861829</v>
      </c>
    </row>
    <row r="10" spans="2:12" x14ac:dyDescent="0.25">
      <c r="B10" s="144" t="s">
        <v>38</v>
      </c>
      <c r="C10" s="145"/>
      <c r="D10" s="145"/>
      <c r="E10" s="145"/>
      <c r="F10" s="153"/>
      <c r="G10" s="62">
        <v>1666900.42</v>
      </c>
      <c r="H10" s="60">
        <v>5560618.7800000003</v>
      </c>
      <c r="I10" s="60"/>
      <c r="J10" s="58">
        <v>2138646.5</v>
      </c>
      <c r="K10" s="17">
        <f t="shared" si="0"/>
        <v>128.30079555682156</v>
      </c>
      <c r="L10" s="17">
        <f t="shared" ref="L10:L15" si="1">J10/H10*100</f>
        <v>38.460584776861829</v>
      </c>
    </row>
    <row r="11" spans="2:12" x14ac:dyDescent="0.25">
      <c r="B11" s="157" t="s">
        <v>39</v>
      </c>
      <c r="C11" s="153"/>
      <c r="D11" s="153"/>
      <c r="E11" s="153"/>
      <c r="F11" s="153"/>
      <c r="G11" s="60"/>
      <c r="H11" s="60"/>
      <c r="I11" s="60"/>
      <c r="J11" s="58"/>
      <c r="K11" s="17"/>
      <c r="L11" s="17"/>
    </row>
    <row r="12" spans="2:12" x14ac:dyDescent="0.25">
      <c r="B12" s="136" t="s">
        <v>1</v>
      </c>
      <c r="C12" s="137"/>
      <c r="D12" s="137"/>
      <c r="E12" s="137"/>
      <c r="F12" s="138"/>
      <c r="G12" s="61">
        <f>G13+G14</f>
        <v>1727587.22</v>
      </c>
      <c r="H12" s="61">
        <f t="shared" ref="H12:J12" si="2">H13+H14</f>
        <v>5266200.12</v>
      </c>
      <c r="I12" s="61">
        <f t="shared" si="2"/>
        <v>0</v>
      </c>
      <c r="J12" s="61">
        <f t="shared" si="2"/>
        <v>2137232.17</v>
      </c>
      <c r="K12" s="17">
        <f t="shared" si="0"/>
        <v>123.71196922839009</v>
      </c>
      <c r="L12" s="17">
        <f t="shared" si="1"/>
        <v>40.58395277997905</v>
      </c>
    </row>
    <row r="13" spans="2:12" x14ac:dyDescent="0.25">
      <c r="B13" s="158" t="s">
        <v>40</v>
      </c>
      <c r="C13" s="145"/>
      <c r="D13" s="145"/>
      <c r="E13" s="145"/>
      <c r="F13" s="145"/>
      <c r="G13" s="62">
        <v>1718033.68</v>
      </c>
      <c r="H13" s="60">
        <v>5224850.12</v>
      </c>
      <c r="I13" s="60"/>
      <c r="J13" s="58">
        <v>2122383.77</v>
      </c>
      <c r="K13" s="17">
        <f t="shared" si="0"/>
        <v>123.53563231659115</v>
      </c>
      <c r="L13" s="17">
        <f t="shared" si="1"/>
        <v>40.620950290531972</v>
      </c>
    </row>
    <row r="14" spans="2:12" x14ac:dyDescent="0.25">
      <c r="B14" s="159" t="s">
        <v>41</v>
      </c>
      <c r="C14" s="153"/>
      <c r="D14" s="153"/>
      <c r="E14" s="153"/>
      <c r="F14" s="153"/>
      <c r="G14" s="62">
        <v>9553.5400000000009</v>
      </c>
      <c r="H14" s="60">
        <v>41350</v>
      </c>
      <c r="I14" s="60"/>
      <c r="J14" s="58">
        <v>14848.4</v>
      </c>
      <c r="K14" s="17">
        <f t="shared" si="0"/>
        <v>155.42301597104318</v>
      </c>
      <c r="L14" s="17">
        <f t="shared" si="1"/>
        <v>35.909068923821039</v>
      </c>
    </row>
    <row r="15" spans="2:12" x14ac:dyDescent="0.25">
      <c r="B15" s="146" t="s">
        <v>52</v>
      </c>
      <c r="C15" s="147"/>
      <c r="D15" s="147"/>
      <c r="E15" s="147"/>
      <c r="F15" s="147"/>
      <c r="G15" s="61">
        <f>G9-G12</f>
        <v>-60686.800000000047</v>
      </c>
      <c r="H15" s="61">
        <f t="shared" ref="H15:I15" si="3">H9-H12</f>
        <v>294418.66000000015</v>
      </c>
      <c r="I15" s="61">
        <f t="shared" si="3"/>
        <v>0</v>
      </c>
      <c r="J15" s="61">
        <f t="shared" ref="J15" si="4">J9-J12</f>
        <v>1414.3300000000745</v>
      </c>
      <c r="K15" s="17">
        <f t="shared" si="0"/>
        <v>-2.330539754938592</v>
      </c>
      <c r="L15" s="17">
        <f t="shared" si="1"/>
        <v>0.48038055740083657</v>
      </c>
    </row>
    <row r="16" spans="2:12" ht="18" x14ac:dyDescent="0.25">
      <c r="B16" s="38"/>
      <c r="C16" s="44"/>
      <c r="D16" s="44"/>
      <c r="E16" s="44"/>
      <c r="F16" s="44"/>
      <c r="G16" s="44"/>
      <c r="H16" s="44"/>
      <c r="I16" s="45"/>
      <c r="J16" s="45"/>
      <c r="K16" s="45"/>
      <c r="L16" s="45"/>
    </row>
    <row r="17" spans="2:23" ht="18" customHeight="1" x14ac:dyDescent="0.25">
      <c r="B17" s="135" t="s">
        <v>51</v>
      </c>
      <c r="C17" s="135"/>
      <c r="D17" s="135"/>
      <c r="E17" s="135"/>
      <c r="F17" s="135"/>
      <c r="G17" s="44"/>
      <c r="H17" s="44"/>
      <c r="I17" s="45"/>
      <c r="J17" s="45"/>
      <c r="K17" s="45"/>
      <c r="L17" s="45"/>
    </row>
    <row r="18" spans="2:23" ht="25.5" x14ac:dyDescent="0.25">
      <c r="B18" s="149" t="s">
        <v>6</v>
      </c>
      <c r="C18" s="149"/>
      <c r="D18" s="149"/>
      <c r="E18" s="149"/>
      <c r="F18" s="149"/>
      <c r="G18" s="21" t="s">
        <v>56</v>
      </c>
      <c r="H18" s="1" t="s">
        <v>57</v>
      </c>
      <c r="I18" s="1" t="s">
        <v>58</v>
      </c>
      <c r="J18" s="21" t="s">
        <v>59</v>
      </c>
      <c r="K18" s="1" t="s">
        <v>16</v>
      </c>
      <c r="L18" s="1" t="s">
        <v>36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2:23" s="24" customFormat="1" ht="11.25" x14ac:dyDescent="0.2">
      <c r="B19" s="150">
        <v>1</v>
      </c>
      <c r="C19" s="150"/>
      <c r="D19" s="150"/>
      <c r="E19" s="150"/>
      <c r="F19" s="150"/>
      <c r="G19" s="23">
        <v>2</v>
      </c>
      <c r="H19" s="22">
        <v>3</v>
      </c>
      <c r="I19" s="22">
        <v>4</v>
      </c>
      <c r="J19" s="22">
        <v>5</v>
      </c>
      <c r="K19" s="22" t="s">
        <v>18</v>
      </c>
      <c r="L19" s="22" t="s">
        <v>19</v>
      </c>
    </row>
    <row r="20" spans="2:23" ht="15.75" customHeight="1" x14ac:dyDescent="0.25">
      <c r="B20" s="144" t="s">
        <v>42</v>
      </c>
      <c r="C20" s="144"/>
      <c r="D20" s="144"/>
      <c r="E20" s="144"/>
      <c r="F20" s="144"/>
      <c r="G20" s="62"/>
      <c r="H20" s="62"/>
      <c r="I20" s="62"/>
      <c r="J20" s="62"/>
      <c r="K20" s="16" t="e">
        <f>J20/G20*100</f>
        <v>#DIV/0!</v>
      </c>
      <c r="L20" s="16" t="e">
        <f>J20/H20*100</f>
        <v>#DIV/0!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2:23" x14ac:dyDescent="0.25">
      <c r="B21" s="144" t="s">
        <v>43</v>
      </c>
      <c r="C21" s="145"/>
      <c r="D21" s="145"/>
      <c r="E21" s="145"/>
      <c r="F21" s="145"/>
      <c r="G21" s="16"/>
      <c r="H21" s="16"/>
      <c r="I21" s="16"/>
      <c r="J21" s="16"/>
      <c r="K21" s="16" t="e">
        <f t="shared" ref="K21:K24" si="5">J21/G21*100</f>
        <v>#DIV/0!</v>
      </c>
      <c r="L21" s="16" t="e">
        <f t="shared" ref="L21:L24" si="6">J21/H21*100</f>
        <v>#DIV/0!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2:23" s="35" customFormat="1" ht="15" customHeight="1" x14ac:dyDescent="0.25">
      <c r="B22" s="143" t="s">
        <v>44</v>
      </c>
      <c r="C22" s="143"/>
      <c r="D22" s="143"/>
      <c r="E22" s="143"/>
      <c r="F22" s="143"/>
      <c r="G22" s="17">
        <f>G20-G21</f>
        <v>0</v>
      </c>
      <c r="H22" s="59">
        <f>H20-H21</f>
        <v>0</v>
      </c>
      <c r="I22" s="59">
        <f t="shared" ref="I22:J22" si="7">I20-I21</f>
        <v>0</v>
      </c>
      <c r="J22" s="59">
        <f t="shared" si="7"/>
        <v>0</v>
      </c>
      <c r="K22" s="16" t="e">
        <f t="shared" si="5"/>
        <v>#DIV/0!</v>
      </c>
      <c r="L22" s="16" t="e">
        <f t="shared" si="6"/>
        <v>#DIV/0!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2:23" s="35" customFormat="1" ht="15" customHeight="1" x14ac:dyDescent="0.25">
      <c r="B23" s="143" t="s">
        <v>46</v>
      </c>
      <c r="C23" s="143"/>
      <c r="D23" s="143"/>
      <c r="E23" s="143"/>
      <c r="F23" s="143"/>
      <c r="G23" s="17">
        <v>12097.17</v>
      </c>
      <c r="H23" s="17">
        <v>-294418.65999999997</v>
      </c>
      <c r="I23" s="17"/>
      <c r="J23" s="59">
        <v>-294418.65999999997</v>
      </c>
      <c r="K23" s="16">
        <f t="shared" si="5"/>
        <v>-2433.7812893428791</v>
      </c>
      <c r="L23" s="16">
        <f t="shared" si="6"/>
        <v>100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2:23" x14ac:dyDescent="0.25">
      <c r="B24" s="146" t="s">
        <v>54</v>
      </c>
      <c r="C24" s="147"/>
      <c r="D24" s="147"/>
      <c r="E24" s="147"/>
      <c r="F24" s="147"/>
      <c r="G24" s="17">
        <f>G15+G23+G22</f>
        <v>-48589.630000000048</v>
      </c>
      <c r="H24" s="17">
        <f t="shared" ref="H24:I24" si="8">H15+H23</f>
        <v>0</v>
      </c>
      <c r="I24" s="17">
        <f t="shared" si="8"/>
        <v>0</v>
      </c>
      <c r="J24" s="17">
        <f>J15+J23</f>
        <v>-293004.3299999999</v>
      </c>
      <c r="K24" s="16">
        <f t="shared" si="5"/>
        <v>603.0182366072753</v>
      </c>
      <c r="L24" s="16" t="e">
        <f t="shared" si="6"/>
        <v>#DIV/0!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2:23" ht="11.25" customHeight="1" x14ac:dyDescent="0.25">
      <c r="B25" s="46"/>
      <c r="C25" s="47"/>
      <c r="D25" s="47"/>
      <c r="E25" s="47"/>
      <c r="F25" s="47"/>
      <c r="G25" s="48"/>
      <c r="H25" s="48"/>
      <c r="I25" s="48"/>
      <c r="J25" s="48"/>
      <c r="K25" s="48"/>
      <c r="L25" s="35"/>
    </row>
    <row r="26" spans="2:23" ht="23.25" customHeight="1" x14ac:dyDescent="0.25">
      <c r="B26" s="142" t="s">
        <v>53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2"/>
    </row>
    <row r="27" spans="2:23" ht="15.75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2:23" x14ac:dyDescent="0.25">
      <c r="B28" s="139" t="s">
        <v>60</v>
      </c>
      <c r="C28" s="139"/>
      <c r="D28" s="139"/>
      <c r="E28" s="139"/>
      <c r="F28" s="139"/>
      <c r="G28" s="139"/>
      <c r="H28" s="139"/>
      <c r="I28" s="139"/>
      <c r="J28" s="139"/>
      <c r="K28" s="139"/>
      <c r="L28" s="139"/>
    </row>
    <row r="29" spans="2:23" x14ac:dyDescent="0.25">
      <c r="B29" s="139" t="s">
        <v>61</v>
      </c>
      <c r="C29" s="139"/>
      <c r="D29" s="139"/>
      <c r="E29" s="139"/>
      <c r="F29" s="139"/>
      <c r="G29" s="139"/>
      <c r="H29" s="139"/>
      <c r="I29" s="139"/>
      <c r="J29" s="139"/>
      <c r="K29" s="139"/>
      <c r="L29" s="139"/>
    </row>
    <row r="30" spans="2:23" ht="15" customHeight="1" x14ac:dyDescent="0.25">
      <c r="B30" s="139" t="s">
        <v>63</v>
      </c>
      <c r="C30" s="139"/>
      <c r="D30" s="139"/>
      <c r="E30" s="139"/>
      <c r="F30" s="139"/>
      <c r="G30" s="139"/>
      <c r="H30" s="139"/>
      <c r="I30" s="139"/>
      <c r="J30" s="139"/>
      <c r="K30" s="139"/>
      <c r="L30" s="139"/>
    </row>
    <row r="31" spans="2:23" ht="36.75" customHeight="1" x14ac:dyDescent="0.25"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</row>
    <row r="32" spans="2:23" x14ac:dyDescent="0.25">
      <c r="B32" s="141"/>
      <c r="C32" s="141"/>
      <c r="D32" s="141"/>
      <c r="E32" s="141"/>
      <c r="F32" s="141"/>
      <c r="G32" s="141"/>
      <c r="H32" s="141"/>
      <c r="I32" s="141"/>
      <c r="J32" s="141"/>
      <c r="K32" s="141"/>
    </row>
    <row r="33" spans="2:12" ht="15" customHeight="1" x14ac:dyDescent="0.25">
      <c r="B33" s="140" t="s">
        <v>64</v>
      </c>
      <c r="C33" s="140"/>
      <c r="D33" s="140"/>
      <c r="E33" s="140"/>
      <c r="F33" s="140"/>
      <c r="G33" s="140"/>
      <c r="H33" s="140"/>
      <c r="I33" s="140"/>
      <c r="J33" s="140"/>
      <c r="K33" s="140"/>
      <c r="L33" s="140"/>
    </row>
    <row r="34" spans="2:12" x14ac:dyDescent="0.25"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</row>
  </sheetData>
  <mergeCells count="29">
    <mergeCell ref="B1:L1"/>
    <mergeCell ref="B6:F6"/>
    <mergeCell ref="B18:F18"/>
    <mergeCell ref="B19:F19"/>
    <mergeCell ref="B20:F20"/>
    <mergeCell ref="B8:F8"/>
    <mergeCell ref="B9:F9"/>
    <mergeCell ref="B10:F10"/>
    <mergeCell ref="B2:K2"/>
    <mergeCell ref="B7:F7"/>
    <mergeCell ref="B3:D3"/>
    <mergeCell ref="B4:K4"/>
    <mergeCell ref="B11:F11"/>
    <mergeCell ref="B15:F15"/>
    <mergeCell ref="B13:F13"/>
    <mergeCell ref="B14:F14"/>
    <mergeCell ref="B17:F17"/>
    <mergeCell ref="B12:F12"/>
    <mergeCell ref="B28:L28"/>
    <mergeCell ref="B30:L31"/>
    <mergeCell ref="B33:L34"/>
    <mergeCell ref="B32:F32"/>
    <mergeCell ref="G32:K32"/>
    <mergeCell ref="B26:L26"/>
    <mergeCell ref="B22:F22"/>
    <mergeCell ref="B21:F21"/>
    <mergeCell ref="B23:F23"/>
    <mergeCell ref="B24:F24"/>
    <mergeCell ref="B29:L29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29"/>
  <sheetViews>
    <sheetView workbookViewId="0">
      <selection activeCell="G106" sqref="G106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5.42578125" customWidth="1"/>
    <col min="6" max="6" width="44.7109375" customWidth="1"/>
    <col min="7" max="9" width="25.28515625" customWidth="1"/>
    <col min="10" max="10" width="25.140625" customWidth="1"/>
    <col min="11" max="12" width="15.7109375" customWidth="1"/>
  </cols>
  <sheetData>
    <row r="1" spans="2:12" ht="18" customHeight="1" x14ac:dyDescent="0.25">
      <c r="B1" s="2"/>
      <c r="C1" s="2"/>
      <c r="D1" s="2"/>
      <c r="E1" s="15"/>
      <c r="F1" s="2"/>
      <c r="G1" s="2"/>
      <c r="H1" s="2"/>
      <c r="I1" s="2"/>
      <c r="J1" s="2"/>
      <c r="K1" s="2"/>
    </row>
    <row r="2" spans="2:12" ht="15.75" customHeight="1" x14ac:dyDescent="0.25">
      <c r="B2" s="148" t="s">
        <v>11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2:12" ht="18" x14ac:dyDescent="0.25">
      <c r="B3" s="38"/>
      <c r="C3" s="38"/>
      <c r="D3" s="38"/>
      <c r="E3" s="38"/>
      <c r="F3" s="38"/>
      <c r="G3" s="38"/>
      <c r="H3" s="38"/>
      <c r="I3" s="38"/>
      <c r="J3" s="39"/>
      <c r="K3" s="39"/>
      <c r="L3" s="35"/>
    </row>
    <row r="4" spans="2:12" ht="18" customHeight="1" x14ac:dyDescent="0.25">
      <c r="B4" s="148" t="s">
        <v>50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</row>
    <row r="5" spans="2:12" ht="18" x14ac:dyDescent="0.25">
      <c r="B5" s="38"/>
      <c r="C5" s="38"/>
      <c r="D5" s="38"/>
      <c r="E5" s="38"/>
      <c r="F5" s="38"/>
      <c r="G5" s="38"/>
      <c r="H5" s="38"/>
      <c r="I5" s="38"/>
      <c r="J5" s="39"/>
      <c r="K5" s="39"/>
      <c r="L5" s="35"/>
    </row>
    <row r="6" spans="2:12" ht="15.75" customHeight="1" x14ac:dyDescent="0.25">
      <c r="B6" s="148" t="s">
        <v>17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</row>
    <row r="7" spans="2:12" ht="18" x14ac:dyDescent="0.25">
      <c r="B7" s="38"/>
      <c r="C7" s="38"/>
      <c r="D7" s="38"/>
      <c r="E7" s="38"/>
      <c r="F7" s="38"/>
      <c r="G7" s="38"/>
      <c r="H7" s="38"/>
      <c r="I7" s="38"/>
      <c r="J7" s="39"/>
      <c r="K7" s="39"/>
      <c r="L7" s="35"/>
    </row>
    <row r="8" spans="2:12" ht="32.25" customHeight="1" x14ac:dyDescent="0.25">
      <c r="B8" s="160" t="s">
        <v>6</v>
      </c>
      <c r="C8" s="161"/>
      <c r="D8" s="161"/>
      <c r="E8" s="161"/>
      <c r="F8" s="162"/>
      <c r="G8" s="31" t="s">
        <v>206</v>
      </c>
      <c r="H8" s="31" t="s">
        <v>230</v>
      </c>
      <c r="I8" s="31" t="s">
        <v>58</v>
      </c>
      <c r="J8" s="31" t="s">
        <v>233</v>
      </c>
      <c r="K8" s="31" t="s">
        <v>16</v>
      </c>
      <c r="L8" s="31" t="s">
        <v>36</v>
      </c>
    </row>
    <row r="9" spans="2:12" s="24" customFormat="1" ht="11.25" x14ac:dyDescent="0.2">
      <c r="B9" s="163">
        <v>1</v>
      </c>
      <c r="C9" s="164"/>
      <c r="D9" s="164"/>
      <c r="E9" s="164"/>
      <c r="F9" s="165"/>
      <c r="G9" s="32">
        <v>2</v>
      </c>
      <c r="H9" s="32">
        <v>3</v>
      </c>
      <c r="I9" s="32">
        <v>4</v>
      </c>
      <c r="J9" s="32">
        <v>5</v>
      </c>
      <c r="K9" s="32" t="s">
        <v>18</v>
      </c>
      <c r="L9" s="32" t="s">
        <v>19</v>
      </c>
    </row>
    <row r="10" spans="2:12" x14ac:dyDescent="0.25">
      <c r="B10" s="6"/>
      <c r="C10" s="6"/>
      <c r="D10" s="6"/>
      <c r="E10" s="6"/>
      <c r="F10" s="6" t="s">
        <v>37</v>
      </c>
      <c r="G10" s="60">
        <f t="shared" ref="G10" si="0">G11+G33</f>
        <v>1666900.42</v>
      </c>
      <c r="H10" s="60">
        <f t="shared" ref="H10:J10" si="1">H11+H36</f>
        <v>5560617</v>
      </c>
      <c r="I10" s="60">
        <f t="shared" si="1"/>
        <v>0</v>
      </c>
      <c r="J10" s="60">
        <f t="shared" si="1"/>
        <v>2138646.5</v>
      </c>
      <c r="K10" s="63">
        <f>J10/G10*100</f>
        <v>128.30079555682156</v>
      </c>
      <c r="L10" s="63">
        <f>J10/H10*100</f>
        <v>38.460597088416627</v>
      </c>
    </row>
    <row r="11" spans="2:12" ht="15.75" customHeight="1" x14ac:dyDescent="0.25">
      <c r="B11" s="6">
        <v>6</v>
      </c>
      <c r="C11" s="6"/>
      <c r="D11" s="6"/>
      <c r="E11" s="6"/>
      <c r="F11" s="6" t="s">
        <v>2</v>
      </c>
      <c r="G11" s="60">
        <f t="shared" ref="G11" si="2">G12+G17+G21+G24+G29</f>
        <v>1666900.42</v>
      </c>
      <c r="H11" s="60">
        <f>H12+H17+H21+H24+H29+H33</f>
        <v>5560617</v>
      </c>
      <c r="I11" s="60">
        <f t="shared" ref="I11" si="3">I12+I17+I21+I24+I29+I33</f>
        <v>0</v>
      </c>
      <c r="J11" s="60">
        <f>J12+J17+J21+J24+J29+J33</f>
        <v>2138646.5</v>
      </c>
      <c r="K11" s="63">
        <f t="shared" ref="K11" si="4">J11/G11*100</f>
        <v>128.30079555682156</v>
      </c>
      <c r="L11" s="63">
        <f t="shared" ref="L11:L39" si="5">J11/H11*100</f>
        <v>38.460597088416627</v>
      </c>
    </row>
    <row r="12" spans="2:12" ht="25.5" x14ac:dyDescent="0.25">
      <c r="B12" s="6"/>
      <c r="C12" s="11">
        <v>63</v>
      </c>
      <c r="D12" s="11"/>
      <c r="E12" s="11"/>
      <c r="F12" s="11" t="s">
        <v>20</v>
      </c>
      <c r="G12" s="64">
        <f t="shared" ref="G12" si="6">G13+G15</f>
        <v>1206376.49</v>
      </c>
      <c r="H12" s="64">
        <f t="shared" ref="H12:J12" si="7">H13+H15</f>
        <v>3122116</v>
      </c>
      <c r="I12" s="64">
        <f t="shared" si="7"/>
        <v>0</v>
      </c>
      <c r="J12" s="64">
        <f t="shared" si="7"/>
        <v>1380901.37</v>
      </c>
      <c r="K12" s="63">
        <f t="shared" ref="K12" si="8">J12/G12*100</f>
        <v>114.46686680706122</v>
      </c>
      <c r="L12" s="63">
        <f t="shared" si="5"/>
        <v>44.229662510938098</v>
      </c>
    </row>
    <row r="13" spans="2:12" x14ac:dyDescent="0.25">
      <c r="B13" s="7"/>
      <c r="C13" s="7"/>
      <c r="D13" s="7">
        <v>636</v>
      </c>
      <c r="E13" s="7"/>
      <c r="F13" s="7" t="s">
        <v>65</v>
      </c>
      <c r="G13" s="64">
        <f t="shared" ref="G13" si="9">G14</f>
        <v>1206376.49</v>
      </c>
      <c r="H13" s="64">
        <v>3122116</v>
      </c>
      <c r="I13" s="64">
        <f t="shared" ref="I13:J13" si="10">I14</f>
        <v>0</v>
      </c>
      <c r="J13" s="64">
        <f t="shared" si="10"/>
        <v>1380901.37</v>
      </c>
      <c r="K13" s="63">
        <f t="shared" ref="K13" si="11">J13/G13*100</f>
        <v>114.46686680706122</v>
      </c>
      <c r="L13" s="63">
        <f t="shared" si="5"/>
        <v>44.229662510938098</v>
      </c>
    </row>
    <row r="14" spans="2:12" x14ac:dyDescent="0.25">
      <c r="B14" s="7"/>
      <c r="C14" s="7"/>
      <c r="D14" s="7"/>
      <c r="E14" s="7">
        <v>6361</v>
      </c>
      <c r="F14" s="7" t="s">
        <v>67</v>
      </c>
      <c r="G14" s="65">
        <v>1206376.49</v>
      </c>
      <c r="H14" s="64"/>
      <c r="I14" s="64"/>
      <c r="J14" s="65">
        <v>1380901.37</v>
      </c>
      <c r="K14" s="63">
        <f t="shared" ref="K14" si="12">J14/G14*100</f>
        <v>114.46686680706122</v>
      </c>
      <c r="L14" s="63" t="e">
        <f t="shared" si="5"/>
        <v>#DIV/0!</v>
      </c>
    </row>
    <row r="15" spans="2:12" x14ac:dyDescent="0.25">
      <c r="B15" s="7"/>
      <c r="C15" s="7"/>
      <c r="D15" s="8">
        <v>638</v>
      </c>
      <c r="E15" s="8" t="s">
        <v>15</v>
      </c>
      <c r="F15" s="7" t="s">
        <v>68</v>
      </c>
      <c r="G15" s="64"/>
      <c r="H15" s="64"/>
      <c r="I15" s="64">
        <f t="shared" ref="I15" si="13">I16</f>
        <v>0</v>
      </c>
      <c r="J15" s="64"/>
      <c r="K15" s="63" t="e">
        <f t="shared" ref="K15" si="14">J15/G15*100</f>
        <v>#DIV/0!</v>
      </c>
      <c r="L15" s="63" t="e">
        <f t="shared" si="5"/>
        <v>#DIV/0!</v>
      </c>
    </row>
    <row r="16" spans="2:12" x14ac:dyDescent="0.25">
      <c r="B16" s="7"/>
      <c r="C16" s="7"/>
      <c r="D16" s="8"/>
      <c r="E16" s="8">
        <v>6381</v>
      </c>
      <c r="F16" s="7" t="s">
        <v>66</v>
      </c>
      <c r="G16" s="65"/>
      <c r="H16" s="64"/>
      <c r="I16" s="64"/>
      <c r="J16" s="65"/>
      <c r="K16" s="63" t="e">
        <f t="shared" ref="K16" si="15">J16/G16*100</f>
        <v>#DIV/0!</v>
      </c>
      <c r="L16" s="63" t="e">
        <f t="shared" si="5"/>
        <v>#DIV/0!</v>
      </c>
    </row>
    <row r="17" spans="2:12" x14ac:dyDescent="0.25">
      <c r="B17" s="7"/>
      <c r="C17" s="7">
        <v>64</v>
      </c>
      <c r="D17" s="8"/>
      <c r="E17" s="8"/>
      <c r="F17" s="7" t="s">
        <v>69</v>
      </c>
      <c r="G17" s="64">
        <f t="shared" ref="G17" si="16">G18</f>
        <v>29.24</v>
      </c>
      <c r="H17" s="64">
        <f t="shared" ref="H17:J17" si="17">H18</f>
        <v>250</v>
      </c>
      <c r="I17" s="64">
        <f t="shared" si="17"/>
        <v>0</v>
      </c>
      <c r="J17" s="64">
        <f t="shared" si="17"/>
        <v>24.55</v>
      </c>
      <c r="K17" s="63">
        <f t="shared" ref="K17" si="18">J17/G17*100</f>
        <v>83.960328317373467</v>
      </c>
      <c r="L17" s="63">
        <f t="shared" si="5"/>
        <v>9.82</v>
      </c>
    </row>
    <row r="18" spans="2:12" x14ac:dyDescent="0.25">
      <c r="B18" s="7"/>
      <c r="C18" s="7"/>
      <c r="D18" s="8">
        <v>641</v>
      </c>
      <c r="E18" s="8"/>
      <c r="F18" s="7" t="s">
        <v>70</v>
      </c>
      <c r="G18" s="64">
        <f t="shared" ref="G18" si="19">G19+G20</f>
        <v>29.24</v>
      </c>
      <c r="H18" s="64">
        <v>250</v>
      </c>
      <c r="I18" s="64">
        <f t="shared" ref="I18:J18" si="20">I19+I20</f>
        <v>0</v>
      </c>
      <c r="J18" s="64">
        <f t="shared" si="20"/>
        <v>24.55</v>
      </c>
      <c r="K18" s="63">
        <f t="shared" ref="K18" si="21">J18/G18*100</f>
        <v>83.960328317373467</v>
      </c>
      <c r="L18" s="63">
        <f t="shared" si="5"/>
        <v>9.82</v>
      </c>
    </row>
    <row r="19" spans="2:12" x14ac:dyDescent="0.25">
      <c r="B19" s="7"/>
      <c r="C19" s="7"/>
      <c r="D19" s="8"/>
      <c r="E19" s="8">
        <v>6413</v>
      </c>
      <c r="F19" s="7" t="s">
        <v>71</v>
      </c>
      <c r="G19" s="65">
        <v>29.24</v>
      </c>
      <c r="H19" s="64"/>
      <c r="I19" s="64"/>
      <c r="J19" s="65">
        <v>24.55</v>
      </c>
      <c r="K19" s="63">
        <f t="shared" ref="K19" si="22">J19/G19*100</f>
        <v>83.960328317373467</v>
      </c>
      <c r="L19" s="63" t="e">
        <f t="shared" si="5"/>
        <v>#DIV/0!</v>
      </c>
    </row>
    <row r="20" spans="2:12" x14ac:dyDescent="0.25">
      <c r="B20" s="7"/>
      <c r="C20" s="7"/>
      <c r="D20" s="8"/>
      <c r="E20" s="8">
        <v>6419</v>
      </c>
      <c r="F20" s="7" t="s">
        <v>72</v>
      </c>
      <c r="G20" s="65"/>
      <c r="H20" s="64"/>
      <c r="I20" s="64"/>
      <c r="J20" s="65"/>
      <c r="K20" s="63" t="e">
        <f t="shared" ref="K20" si="23">J20/G20*100</f>
        <v>#DIV/0!</v>
      </c>
      <c r="L20" s="63" t="e">
        <f t="shared" si="5"/>
        <v>#DIV/0!</v>
      </c>
    </row>
    <row r="21" spans="2:12" x14ac:dyDescent="0.25">
      <c r="B21" s="7"/>
      <c r="C21" s="7">
        <v>65</v>
      </c>
      <c r="D21" s="8"/>
      <c r="E21" s="8"/>
      <c r="F21" s="7" t="s">
        <v>73</v>
      </c>
      <c r="G21" s="64">
        <f t="shared" ref="G21:G22" si="24">G22</f>
        <v>42344.9</v>
      </c>
      <c r="H21" s="64">
        <f t="shared" ref="H21:J22" si="25">H22</f>
        <v>76500</v>
      </c>
      <c r="I21" s="64">
        <f t="shared" si="25"/>
        <v>0</v>
      </c>
      <c r="J21" s="64">
        <f t="shared" si="25"/>
        <v>2810.41</v>
      </c>
      <c r="K21" s="63">
        <f t="shared" ref="K21" si="26">J21/G21*100</f>
        <v>6.6369503765506588</v>
      </c>
      <c r="L21" s="63">
        <f t="shared" si="5"/>
        <v>3.6737385620915033</v>
      </c>
    </row>
    <row r="22" spans="2:12" x14ac:dyDescent="0.25">
      <c r="B22" s="7"/>
      <c r="C22" s="7"/>
      <c r="D22" s="8">
        <v>652</v>
      </c>
      <c r="E22" s="8"/>
      <c r="F22" s="7" t="s">
        <v>74</v>
      </c>
      <c r="G22" s="104">
        <f t="shared" si="24"/>
        <v>42344.9</v>
      </c>
      <c r="H22" s="104">
        <v>76500</v>
      </c>
      <c r="I22" s="104">
        <f t="shared" si="25"/>
        <v>0</v>
      </c>
      <c r="J22" s="104">
        <f t="shared" si="25"/>
        <v>2810.41</v>
      </c>
      <c r="K22" s="63">
        <f t="shared" ref="K22" si="27">J22/G22*100</f>
        <v>6.6369503765506588</v>
      </c>
      <c r="L22" s="63">
        <f t="shared" si="5"/>
        <v>3.6737385620915033</v>
      </c>
    </row>
    <row r="23" spans="2:12" x14ac:dyDescent="0.25">
      <c r="B23" s="7"/>
      <c r="C23" s="7"/>
      <c r="D23" s="8"/>
      <c r="E23" s="8">
        <v>6526</v>
      </c>
      <c r="F23" s="7" t="s">
        <v>75</v>
      </c>
      <c r="G23" s="65">
        <v>42344.9</v>
      </c>
      <c r="H23" s="64"/>
      <c r="I23" s="64"/>
      <c r="J23" s="65">
        <v>2810.41</v>
      </c>
      <c r="K23" s="63"/>
      <c r="L23" s="63" t="e">
        <f t="shared" si="5"/>
        <v>#DIV/0!</v>
      </c>
    </row>
    <row r="24" spans="2:12" ht="25.5" x14ac:dyDescent="0.25">
      <c r="B24" s="7"/>
      <c r="C24" s="7">
        <v>66</v>
      </c>
      <c r="D24" s="8"/>
      <c r="E24" s="8"/>
      <c r="F24" s="11" t="s">
        <v>21</v>
      </c>
      <c r="G24" s="64">
        <f t="shared" ref="G24" si="28">G25+G27</f>
        <v>190716.75</v>
      </c>
      <c r="H24" s="64">
        <f t="shared" ref="H24:J24" si="29">H25+H27</f>
        <v>1824498</v>
      </c>
      <c r="I24" s="64">
        <f t="shared" si="29"/>
        <v>0</v>
      </c>
      <c r="J24" s="64">
        <f t="shared" si="29"/>
        <v>424853.96</v>
      </c>
      <c r="K24" s="63">
        <f t="shared" ref="K24" si="30">J24/G24*100</f>
        <v>222.76698821681893</v>
      </c>
      <c r="L24" s="63">
        <f t="shared" si="5"/>
        <v>23.286074306466766</v>
      </c>
    </row>
    <row r="25" spans="2:12" ht="25.5" x14ac:dyDescent="0.25">
      <c r="B25" s="7"/>
      <c r="C25" s="20"/>
      <c r="D25" s="8">
        <v>661</v>
      </c>
      <c r="E25" s="8"/>
      <c r="F25" s="11" t="s">
        <v>22</v>
      </c>
      <c r="G25" s="64">
        <f t="shared" ref="G25" si="31">G26</f>
        <v>186760.05</v>
      </c>
      <c r="H25" s="64">
        <v>1755998</v>
      </c>
      <c r="I25" s="64">
        <f t="shared" ref="I25:J25" si="32">I26</f>
        <v>0</v>
      </c>
      <c r="J25" s="64">
        <f t="shared" si="32"/>
        <v>384418.83</v>
      </c>
      <c r="K25" s="63">
        <f t="shared" ref="K25" si="33">J25/G25*100</f>
        <v>205.83568595103719</v>
      </c>
      <c r="L25" s="63">
        <f t="shared" si="5"/>
        <v>21.891757849382518</v>
      </c>
    </row>
    <row r="26" spans="2:12" x14ac:dyDescent="0.25">
      <c r="B26" s="7"/>
      <c r="C26" s="20"/>
      <c r="D26" s="8"/>
      <c r="E26" s="8">
        <v>6615</v>
      </c>
      <c r="F26" s="11" t="s">
        <v>76</v>
      </c>
      <c r="G26" s="65">
        <v>186760.05</v>
      </c>
      <c r="H26" s="64"/>
      <c r="I26" s="64"/>
      <c r="J26" s="65">
        <v>384418.83</v>
      </c>
      <c r="K26" s="63">
        <f t="shared" ref="K26" si="34">J26/G26*100</f>
        <v>205.83568595103719</v>
      </c>
      <c r="L26" s="63" t="e">
        <f t="shared" si="5"/>
        <v>#DIV/0!</v>
      </c>
    </row>
    <row r="27" spans="2:12" ht="21.75" customHeight="1" x14ac:dyDescent="0.25">
      <c r="B27" s="7"/>
      <c r="C27" s="7"/>
      <c r="D27" s="8">
        <v>663</v>
      </c>
      <c r="E27" s="8" t="s">
        <v>23</v>
      </c>
      <c r="F27" s="11" t="s">
        <v>77</v>
      </c>
      <c r="G27" s="64">
        <f t="shared" ref="G27" si="35">G28</f>
        <v>3956.7</v>
      </c>
      <c r="H27" s="64">
        <v>68500</v>
      </c>
      <c r="I27" s="64">
        <f t="shared" ref="I27:J27" si="36">I28</f>
        <v>0</v>
      </c>
      <c r="J27" s="64">
        <f t="shared" si="36"/>
        <v>40435.129999999997</v>
      </c>
      <c r="K27" s="63">
        <f t="shared" ref="K27" si="37">J27/G27*100</f>
        <v>1021.9407587130689</v>
      </c>
      <c r="L27" s="63">
        <f t="shared" si="5"/>
        <v>59.02938686131386</v>
      </c>
    </row>
    <row r="28" spans="2:12" x14ac:dyDescent="0.25">
      <c r="B28" s="7"/>
      <c r="C28" s="7"/>
      <c r="D28" s="8"/>
      <c r="E28" s="8">
        <v>6631</v>
      </c>
      <c r="F28" s="11" t="s">
        <v>78</v>
      </c>
      <c r="G28" s="65">
        <v>3956.7</v>
      </c>
      <c r="H28" s="64"/>
      <c r="I28" s="64"/>
      <c r="J28" s="65">
        <v>40435.129999999997</v>
      </c>
      <c r="K28" s="63">
        <f t="shared" ref="K28" si="38">J28/G28*100</f>
        <v>1021.9407587130689</v>
      </c>
      <c r="L28" s="63" t="e">
        <f t="shared" si="5"/>
        <v>#DIV/0!</v>
      </c>
    </row>
    <row r="29" spans="2:12" ht="24.75" customHeight="1" x14ac:dyDescent="0.25">
      <c r="B29" s="7"/>
      <c r="C29" s="7">
        <v>67</v>
      </c>
      <c r="D29" s="8"/>
      <c r="E29" s="8"/>
      <c r="F29" s="11" t="s">
        <v>79</v>
      </c>
      <c r="G29" s="64">
        <f t="shared" ref="G29" si="39">G30</f>
        <v>227433.04</v>
      </c>
      <c r="H29" s="64">
        <f t="shared" ref="H29:J29" si="40">H30</f>
        <v>536151</v>
      </c>
      <c r="I29" s="64">
        <f t="shared" si="40"/>
        <v>0</v>
      </c>
      <c r="J29" s="64">
        <f t="shared" si="40"/>
        <v>328950.96000000002</v>
      </c>
      <c r="K29" s="63">
        <f t="shared" ref="K29" si="41">J29/G29*100</f>
        <v>144.63639935516846</v>
      </c>
      <c r="L29" s="63">
        <f t="shared" si="5"/>
        <v>61.354163286089182</v>
      </c>
    </row>
    <row r="30" spans="2:12" ht="27" customHeight="1" x14ac:dyDescent="0.25">
      <c r="B30" s="7"/>
      <c r="C30" s="7"/>
      <c r="D30" s="8">
        <v>671</v>
      </c>
      <c r="E30" s="8"/>
      <c r="F30" s="11" t="s">
        <v>80</v>
      </c>
      <c r="G30" s="64">
        <f t="shared" ref="G30" si="42">G31+G32</f>
        <v>227433.04</v>
      </c>
      <c r="H30" s="64">
        <v>536151</v>
      </c>
      <c r="I30" s="64">
        <f t="shared" ref="I30:J30" si="43">I31+I32</f>
        <v>0</v>
      </c>
      <c r="J30" s="64">
        <f t="shared" si="43"/>
        <v>328950.96000000002</v>
      </c>
      <c r="K30" s="63">
        <f t="shared" ref="K30" si="44">J30/G30*100</f>
        <v>144.63639935516846</v>
      </c>
      <c r="L30" s="63">
        <f t="shared" si="5"/>
        <v>61.354163286089182</v>
      </c>
    </row>
    <row r="31" spans="2:12" ht="25.5" x14ac:dyDescent="0.25">
      <c r="B31" s="7"/>
      <c r="C31" s="7"/>
      <c r="D31" s="8"/>
      <c r="E31" s="8">
        <v>6711</v>
      </c>
      <c r="F31" s="11" t="s">
        <v>81</v>
      </c>
      <c r="G31" s="111">
        <v>227433.04</v>
      </c>
      <c r="H31" s="64"/>
      <c r="I31" s="64"/>
      <c r="J31" s="111">
        <v>318411.96000000002</v>
      </c>
      <c r="K31" s="63">
        <f t="shared" ref="K31" si="45">J31/G31*100</f>
        <v>140.00250799092339</v>
      </c>
      <c r="L31" s="63" t="e">
        <f t="shared" si="5"/>
        <v>#DIV/0!</v>
      </c>
    </row>
    <row r="32" spans="2:12" ht="24.75" customHeight="1" x14ac:dyDescent="0.25">
      <c r="B32" s="7"/>
      <c r="C32" s="7"/>
      <c r="D32" s="8"/>
      <c r="E32" s="8">
        <v>6712</v>
      </c>
      <c r="F32" s="11" t="s">
        <v>82</v>
      </c>
      <c r="G32" s="111"/>
      <c r="H32" s="64"/>
      <c r="I32" s="64"/>
      <c r="J32" s="111">
        <v>10539</v>
      </c>
      <c r="K32" s="63" t="e">
        <f t="shared" ref="K32" si="46">J32/G32*100</f>
        <v>#DIV/0!</v>
      </c>
      <c r="L32" s="63" t="e">
        <f t="shared" si="5"/>
        <v>#DIV/0!</v>
      </c>
    </row>
    <row r="33" spans="2:12" ht="24.75" customHeight="1" x14ac:dyDescent="0.25">
      <c r="B33" s="7"/>
      <c r="C33" s="7">
        <v>68</v>
      </c>
      <c r="D33" s="8"/>
      <c r="E33" s="8"/>
      <c r="F33" s="11" t="s">
        <v>229</v>
      </c>
      <c r="G33" s="60">
        <f t="shared" ref="G33:J35" si="47">G34</f>
        <v>0</v>
      </c>
      <c r="H33" s="60">
        <f t="shared" si="47"/>
        <v>1102</v>
      </c>
      <c r="I33" s="60">
        <f t="shared" si="47"/>
        <v>0</v>
      </c>
      <c r="J33" s="60">
        <f t="shared" si="47"/>
        <v>1105.25</v>
      </c>
      <c r="K33" s="63"/>
      <c r="L33" s="63"/>
    </row>
    <row r="34" spans="2:12" ht="24.75" customHeight="1" x14ac:dyDescent="0.25">
      <c r="B34" s="7"/>
      <c r="C34" s="7"/>
      <c r="D34" s="8">
        <v>683</v>
      </c>
      <c r="E34" s="8"/>
      <c r="F34" s="11" t="s">
        <v>72</v>
      </c>
      <c r="G34" s="64">
        <f t="shared" si="47"/>
        <v>0</v>
      </c>
      <c r="H34" s="64">
        <v>1102</v>
      </c>
      <c r="I34" s="64"/>
      <c r="J34" s="122">
        <f>J35</f>
        <v>1105.25</v>
      </c>
      <c r="K34" s="63"/>
      <c r="L34" s="63"/>
    </row>
    <row r="35" spans="2:12" ht="24.75" customHeight="1" x14ac:dyDescent="0.25">
      <c r="B35" s="7"/>
      <c r="C35" s="7"/>
      <c r="D35" s="8"/>
      <c r="E35" s="8">
        <v>6831</v>
      </c>
      <c r="F35" s="11" t="s">
        <v>72</v>
      </c>
      <c r="G35" s="64">
        <f t="shared" si="47"/>
        <v>0</v>
      </c>
      <c r="H35" s="64"/>
      <c r="I35" s="64"/>
      <c r="J35" s="122">
        <v>1105.25</v>
      </c>
      <c r="K35" s="63"/>
      <c r="L35" s="63"/>
    </row>
    <row r="36" spans="2:12" x14ac:dyDescent="0.25">
      <c r="B36" s="20">
        <v>8</v>
      </c>
      <c r="C36" s="7"/>
      <c r="D36" s="8"/>
      <c r="E36" s="8"/>
      <c r="F36" s="11" t="s">
        <v>83</v>
      </c>
      <c r="G36" s="65"/>
      <c r="H36" s="60">
        <f t="shared" ref="H36:J38" si="48">H37</f>
        <v>0</v>
      </c>
      <c r="I36" s="60">
        <f t="shared" si="48"/>
        <v>0</v>
      </c>
      <c r="J36" s="60">
        <f t="shared" si="48"/>
        <v>0</v>
      </c>
      <c r="K36" s="63" t="e">
        <f t="shared" ref="K36" si="49">J36/G36*100</f>
        <v>#DIV/0!</v>
      </c>
      <c r="L36" s="63" t="e">
        <f t="shared" si="5"/>
        <v>#DIV/0!</v>
      </c>
    </row>
    <row r="37" spans="2:12" x14ac:dyDescent="0.25">
      <c r="B37" s="7"/>
      <c r="C37" s="7">
        <v>84</v>
      </c>
      <c r="D37" s="8"/>
      <c r="E37" s="8"/>
      <c r="F37" s="26" t="s">
        <v>13</v>
      </c>
      <c r="G37" s="65"/>
      <c r="H37" s="64">
        <f t="shared" si="48"/>
        <v>0</v>
      </c>
      <c r="I37" s="64">
        <f t="shared" si="48"/>
        <v>0</v>
      </c>
      <c r="J37" s="64">
        <f t="shared" si="48"/>
        <v>0</v>
      </c>
      <c r="K37" s="63" t="e">
        <f t="shared" ref="K37" si="50">J37/G37*100</f>
        <v>#DIV/0!</v>
      </c>
      <c r="L37" s="63" t="e">
        <f t="shared" si="5"/>
        <v>#DIV/0!</v>
      </c>
    </row>
    <row r="38" spans="2:12" ht="25.5" x14ac:dyDescent="0.25">
      <c r="B38" s="7"/>
      <c r="C38" s="7"/>
      <c r="D38" s="7">
        <v>844</v>
      </c>
      <c r="E38" s="7"/>
      <c r="F38" s="26" t="s">
        <v>152</v>
      </c>
      <c r="G38" s="64"/>
      <c r="H38" s="64">
        <f t="shared" si="48"/>
        <v>0</v>
      </c>
      <c r="I38" s="64">
        <f t="shared" si="48"/>
        <v>0</v>
      </c>
      <c r="J38" s="64">
        <f t="shared" si="48"/>
        <v>0</v>
      </c>
      <c r="K38" s="63" t="e">
        <f t="shared" ref="K38" si="51">J38/G38*100</f>
        <v>#DIV/0!</v>
      </c>
      <c r="L38" s="63" t="e">
        <f t="shared" si="5"/>
        <v>#DIV/0!</v>
      </c>
    </row>
    <row r="39" spans="2:12" ht="25.5" x14ac:dyDescent="0.25">
      <c r="B39" s="7"/>
      <c r="C39" s="7"/>
      <c r="D39" s="7"/>
      <c r="E39" s="7">
        <v>8443</v>
      </c>
      <c r="F39" s="26" t="s">
        <v>153</v>
      </c>
      <c r="G39" s="64"/>
      <c r="H39" s="64"/>
      <c r="I39" s="64"/>
      <c r="J39" s="65"/>
      <c r="K39" s="63" t="e">
        <f t="shared" ref="K39" si="52">J39/G39*100</f>
        <v>#DIV/0!</v>
      </c>
      <c r="L39" s="63" t="e">
        <f t="shared" si="5"/>
        <v>#DIV/0!</v>
      </c>
    </row>
    <row r="40" spans="2:12" x14ac:dyDescent="0.25">
      <c r="B40" s="7"/>
      <c r="C40" s="7">
        <v>92</v>
      </c>
      <c r="D40" s="7"/>
      <c r="E40" s="7" t="s">
        <v>15</v>
      </c>
      <c r="F40" s="26" t="s">
        <v>204</v>
      </c>
      <c r="G40" s="64"/>
      <c r="H40" s="64"/>
      <c r="I40" s="64"/>
      <c r="J40" s="65"/>
      <c r="K40" s="63"/>
      <c r="L40" s="63"/>
    </row>
    <row r="41" spans="2:12" ht="15.75" customHeight="1" x14ac:dyDescent="0.25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spans="2:12" ht="33" customHeight="1" x14ac:dyDescent="0.25">
      <c r="B42" s="160" t="s">
        <v>6</v>
      </c>
      <c r="C42" s="161"/>
      <c r="D42" s="161"/>
      <c r="E42" s="161"/>
      <c r="F42" s="162"/>
      <c r="G42" s="31" t="s">
        <v>56</v>
      </c>
      <c r="H42" s="31" t="s">
        <v>57</v>
      </c>
      <c r="I42" s="31" t="s">
        <v>58</v>
      </c>
      <c r="J42" s="31" t="s">
        <v>59</v>
      </c>
      <c r="K42" s="31" t="s">
        <v>16</v>
      </c>
      <c r="L42" s="31" t="s">
        <v>36</v>
      </c>
    </row>
    <row r="43" spans="2:12" s="24" customFormat="1" ht="11.25" x14ac:dyDescent="0.2">
      <c r="B43" s="163">
        <v>1</v>
      </c>
      <c r="C43" s="164"/>
      <c r="D43" s="164"/>
      <c r="E43" s="164"/>
      <c r="F43" s="165"/>
      <c r="G43" s="32">
        <v>2</v>
      </c>
      <c r="H43" s="32">
        <v>3</v>
      </c>
      <c r="I43" s="32">
        <v>4</v>
      </c>
      <c r="J43" s="32">
        <v>5</v>
      </c>
      <c r="K43" s="32" t="s">
        <v>18</v>
      </c>
      <c r="L43" s="32" t="s">
        <v>19</v>
      </c>
    </row>
    <row r="44" spans="2:12" x14ac:dyDescent="0.25">
      <c r="B44" s="6"/>
      <c r="C44" s="6"/>
      <c r="D44" s="6"/>
      <c r="E44" s="6"/>
      <c r="F44" s="6" t="s">
        <v>30</v>
      </c>
      <c r="G44" s="60">
        <f>G45+G101+G122</f>
        <v>1727587.2200000002</v>
      </c>
      <c r="H44" s="60">
        <f>H45+H101+H122+H126</f>
        <v>5560618.7799999993</v>
      </c>
      <c r="I44" s="60">
        <f>I45+I101</f>
        <v>0</v>
      </c>
      <c r="J44" s="60">
        <f>J45+J101+J122+J126</f>
        <v>2431650.8299999996</v>
      </c>
      <c r="K44" s="63">
        <f>J44/G44*100</f>
        <v>140.75415711862001</v>
      </c>
      <c r="L44" s="63">
        <f>J44/H44*100</f>
        <v>43.729860402334573</v>
      </c>
    </row>
    <row r="45" spans="2:12" x14ac:dyDescent="0.25">
      <c r="B45" s="6">
        <v>3</v>
      </c>
      <c r="C45" s="6"/>
      <c r="D45" s="6"/>
      <c r="E45" s="6"/>
      <c r="F45" s="6" t="s">
        <v>3</v>
      </c>
      <c r="G45" s="60">
        <f>G46+G54+G85+G93+G97</f>
        <v>1718033.6800000002</v>
      </c>
      <c r="H45" s="60">
        <f>H46+H54+H85+H93+H97</f>
        <v>5224850.1199999992</v>
      </c>
      <c r="I45" s="60">
        <f>I46+I54+I85+I93+I97</f>
        <v>0</v>
      </c>
      <c r="J45" s="60">
        <f>J46+J54+J85+J93+J97</f>
        <v>2122383.7699999996</v>
      </c>
      <c r="K45" s="63">
        <f t="shared" ref="K45:K117" si="53">J45/G45*100</f>
        <v>123.5356323165911</v>
      </c>
      <c r="L45" s="63">
        <f t="shared" ref="L45:L107" si="54">J45/H45*100</f>
        <v>40.620950290531972</v>
      </c>
    </row>
    <row r="46" spans="2:12" x14ac:dyDescent="0.25">
      <c r="B46" s="6"/>
      <c r="C46" s="11">
        <v>31</v>
      </c>
      <c r="D46" s="11"/>
      <c r="E46" s="11"/>
      <c r="F46" s="11" t="s">
        <v>4</v>
      </c>
      <c r="G46" s="60">
        <f>G47+G50+G52</f>
        <v>1376521.11</v>
      </c>
      <c r="H46" s="60">
        <f t="shared" ref="H46:J46" si="55">H47+H50+H52</f>
        <v>4124978.6999999997</v>
      </c>
      <c r="I46" s="60">
        <f t="shared" si="55"/>
        <v>0</v>
      </c>
      <c r="J46" s="60">
        <f t="shared" si="55"/>
        <v>1723696.2799999998</v>
      </c>
      <c r="K46" s="63">
        <f t="shared" si="53"/>
        <v>125.22120201992395</v>
      </c>
      <c r="L46" s="63">
        <f t="shared" si="54"/>
        <v>41.786792256648496</v>
      </c>
    </row>
    <row r="47" spans="2:12" x14ac:dyDescent="0.25">
      <c r="B47" s="7"/>
      <c r="C47" s="7"/>
      <c r="D47" s="7">
        <v>311</v>
      </c>
      <c r="E47" s="7"/>
      <c r="F47" s="7" t="s">
        <v>24</v>
      </c>
      <c r="G47" s="64">
        <f t="shared" ref="G47:J47" si="56">G48+G49</f>
        <v>1143599.56</v>
      </c>
      <c r="H47" s="64">
        <v>3258604.57</v>
      </c>
      <c r="I47" s="64">
        <f t="shared" si="56"/>
        <v>0</v>
      </c>
      <c r="J47" s="64">
        <f t="shared" si="56"/>
        <v>1440296.46</v>
      </c>
      <c r="K47" s="63">
        <f t="shared" si="53"/>
        <v>125.94412505720096</v>
      </c>
      <c r="L47" s="63">
        <f t="shared" si="54"/>
        <v>44.199792551079618</v>
      </c>
    </row>
    <row r="48" spans="2:12" x14ac:dyDescent="0.25">
      <c r="B48" s="7"/>
      <c r="C48" s="7"/>
      <c r="D48" s="7"/>
      <c r="E48" s="7">
        <v>3111</v>
      </c>
      <c r="F48" s="7" t="s">
        <v>25</v>
      </c>
      <c r="G48" s="64">
        <v>1117994.52</v>
      </c>
      <c r="H48" s="64"/>
      <c r="I48" s="64"/>
      <c r="J48" s="64">
        <v>1422659.68</v>
      </c>
      <c r="K48" s="63">
        <f t="shared" si="53"/>
        <v>127.25104233963506</v>
      </c>
      <c r="L48" s="63"/>
    </row>
    <row r="49" spans="2:12" x14ac:dyDescent="0.25">
      <c r="B49" s="7"/>
      <c r="C49" s="7"/>
      <c r="D49" s="7"/>
      <c r="E49" s="7">
        <v>3113</v>
      </c>
      <c r="F49" s="7" t="s">
        <v>84</v>
      </c>
      <c r="G49" s="64">
        <v>25605.040000000001</v>
      </c>
      <c r="H49" s="64"/>
      <c r="I49" s="64"/>
      <c r="J49" s="64">
        <v>17636.78</v>
      </c>
      <c r="K49" s="63">
        <f t="shared" si="53"/>
        <v>68.880111103126566</v>
      </c>
      <c r="L49" s="63"/>
    </row>
    <row r="50" spans="2:12" x14ac:dyDescent="0.25">
      <c r="B50" s="7"/>
      <c r="C50" s="7"/>
      <c r="D50" s="7">
        <v>312</v>
      </c>
      <c r="E50" s="7"/>
      <c r="F50" s="7" t="s">
        <v>85</v>
      </c>
      <c r="G50" s="64">
        <f>G51</f>
        <v>45077.75</v>
      </c>
      <c r="H50" s="64">
        <v>63000</v>
      </c>
      <c r="I50" s="64">
        <f t="shared" ref="I50:J50" si="57">I51</f>
        <v>0</v>
      </c>
      <c r="J50" s="64">
        <f t="shared" si="57"/>
        <v>45804.959999999999</v>
      </c>
      <c r="K50" s="63">
        <f t="shared" si="53"/>
        <v>101.61323491079301</v>
      </c>
      <c r="L50" s="63">
        <f t="shared" si="54"/>
        <v>72.706285714285713</v>
      </c>
    </row>
    <row r="51" spans="2:12" x14ac:dyDescent="0.25">
      <c r="B51" s="7"/>
      <c r="C51" s="7"/>
      <c r="D51" s="7"/>
      <c r="E51" s="7">
        <v>3121</v>
      </c>
      <c r="F51" s="7" t="s">
        <v>85</v>
      </c>
      <c r="G51" s="64">
        <v>45077.75</v>
      </c>
      <c r="H51" s="64"/>
      <c r="I51" s="64"/>
      <c r="J51" s="64">
        <v>45804.959999999999</v>
      </c>
      <c r="K51" s="63">
        <f t="shared" si="53"/>
        <v>101.61323491079301</v>
      </c>
      <c r="L51" s="63"/>
    </row>
    <row r="52" spans="2:12" x14ac:dyDescent="0.25">
      <c r="B52" s="7"/>
      <c r="C52" s="7"/>
      <c r="D52" s="7">
        <v>313</v>
      </c>
      <c r="E52" s="7"/>
      <c r="F52" s="7" t="s">
        <v>86</v>
      </c>
      <c r="G52" s="64">
        <f>G53</f>
        <v>187843.8</v>
      </c>
      <c r="H52" s="64">
        <v>803374.13</v>
      </c>
      <c r="I52" s="64">
        <f t="shared" ref="I52:J52" si="58">I53</f>
        <v>0</v>
      </c>
      <c r="J52" s="64">
        <f t="shared" si="58"/>
        <v>237594.86</v>
      </c>
      <c r="K52" s="63">
        <f t="shared" si="53"/>
        <v>126.48533515612439</v>
      </c>
      <c r="L52" s="63">
        <f t="shared" si="54"/>
        <v>29.574621726990387</v>
      </c>
    </row>
    <row r="53" spans="2:12" x14ac:dyDescent="0.25">
      <c r="B53" s="7"/>
      <c r="C53" s="7"/>
      <c r="D53" s="7"/>
      <c r="E53" s="7">
        <v>3132</v>
      </c>
      <c r="F53" s="7" t="s">
        <v>87</v>
      </c>
      <c r="G53" s="64">
        <v>187843.8</v>
      </c>
      <c r="H53" s="64"/>
      <c r="I53" s="64"/>
      <c r="J53" s="64">
        <v>237594.86</v>
      </c>
      <c r="K53" s="63">
        <f t="shared" si="53"/>
        <v>126.48533515612439</v>
      </c>
      <c r="L53" s="63"/>
    </row>
    <row r="54" spans="2:12" x14ac:dyDescent="0.25">
      <c r="B54" s="7"/>
      <c r="C54" s="7">
        <v>32</v>
      </c>
      <c r="D54" s="8"/>
      <c r="E54" s="8"/>
      <c r="F54" s="7" t="s">
        <v>12</v>
      </c>
      <c r="G54" s="60">
        <f>G55+G59+G66+G78+G76</f>
        <v>308088.32000000007</v>
      </c>
      <c r="H54" s="60">
        <f>H55+H59+H66+H78+H76</f>
        <v>1091460.42</v>
      </c>
      <c r="I54" s="60">
        <f t="shared" ref="I54:J54" si="59">I55+I59+I66+I78+I76</f>
        <v>0</v>
      </c>
      <c r="J54" s="60">
        <f t="shared" si="59"/>
        <v>394043.8</v>
      </c>
      <c r="K54" s="63">
        <f t="shared" si="53"/>
        <v>127.89962306912508</v>
      </c>
      <c r="L54" s="63">
        <f t="shared" si="54"/>
        <v>36.102436037030095</v>
      </c>
    </row>
    <row r="55" spans="2:12" x14ac:dyDescent="0.25">
      <c r="B55" s="7"/>
      <c r="C55" s="7"/>
      <c r="D55" s="7">
        <v>321</v>
      </c>
      <c r="E55" s="7"/>
      <c r="F55" s="7" t="s">
        <v>26</v>
      </c>
      <c r="G55" s="64">
        <f t="shared" ref="G55:J55" si="60">G56+G57+G58</f>
        <v>42825.93</v>
      </c>
      <c r="H55" s="64">
        <v>97164.5</v>
      </c>
      <c r="I55" s="64">
        <f t="shared" si="60"/>
        <v>0</v>
      </c>
      <c r="J55" s="64">
        <f t="shared" si="60"/>
        <v>39738.449999999997</v>
      </c>
      <c r="K55" s="63">
        <f t="shared" si="53"/>
        <v>92.790629415403231</v>
      </c>
      <c r="L55" s="63">
        <f t="shared" si="54"/>
        <v>40.898116081490663</v>
      </c>
    </row>
    <row r="56" spans="2:12" x14ac:dyDescent="0.25">
      <c r="B56" s="7"/>
      <c r="C56" s="20"/>
      <c r="D56" s="7"/>
      <c r="E56" s="7">
        <v>3211</v>
      </c>
      <c r="F56" s="26" t="s">
        <v>27</v>
      </c>
      <c r="G56" s="64">
        <v>12835.01</v>
      </c>
      <c r="H56" s="64"/>
      <c r="I56" s="64"/>
      <c r="J56" s="64">
        <v>12134.54</v>
      </c>
      <c r="K56" s="63">
        <f t="shared" si="53"/>
        <v>94.542505225940616</v>
      </c>
      <c r="L56" s="63"/>
    </row>
    <row r="57" spans="2:12" x14ac:dyDescent="0.25">
      <c r="B57" s="7"/>
      <c r="C57" s="20"/>
      <c r="D57" s="8"/>
      <c r="E57" s="8">
        <v>3212</v>
      </c>
      <c r="F57" s="8" t="s">
        <v>88</v>
      </c>
      <c r="G57" s="64">
        <v>29565.919999999998</v>
      </c>
      <c r="H57" s="64"/>
      <c r="I57" s="64"/>
      <c r="J57" s="64">
        <v>27453.91</v>
      </c>
      <c r="K57" s="63">
        <f t="shared" si="53"/>
        <v>92.856606525350813</v>
      </c>
      <c r="L57" s="63"/>
    </row>
    <row r="58" spans="2:12" x14ac:dyDescent="0.25">
      <c r="B58" s="7"/>
      <c r="C58" s="20"/>
      <c r="D58" s="8"/>
      <c r="E58" s="8">
        <v>3213</v>
      </c>
      <c r="F58" s="8" t="s">
        <v>89</v>
      </c>
      <c r="G58" s="64">
        <v>425</v>
      </c>
      <c r="H58" s="64"/>
      <c r="I58" s="64"/>
      <c r="J58" s="64">
        <v>150</v>
      </c>
      <c r="K58" s="63">
        <f t="shared" si="53"/>
        <v>35.294117647058826</v>
      </c>
      <c r="L58" s="63"/>
    </row>
    <row r="59" spans="2:12" x14ac:dyDescent="0.25">
      <c r="B59" s="7"/>
      <c r="C59" s="20"/>
      <c r="D59" s="8">
        <v>322</v>
      </c>
      <c r="E59" s="8"/>
      <c r="F59" s="8" t="s">
        <v>90</v>
      </c>
      <c r="G59" s="64">
        <f t="shared" ref="G59:J59" si="61">G60+G61+G62+G63+G64+G65</f>
        <v>117195.77</v>
      </c>
      <c r="H59" s="64">
        <v>568486.73</v>
      </c>
      <c r="I59" s="64">
        <f t="shared" si="61"/>
        <v>0</v>
      </c>
      <c r="J59" s="64">
        <f t="shared" si="61"/>
        <v>191634.08000000002</v>
      </c>
      <c r="K59" s="63">
        <f t="shared" si="53"/>
        <v>163.51620881879953</v>
      </c>
      <c r="L59" s="63">
        <f t="shared" si="54"/>
        <v>33.709508047795595</v>
      </c>
    </row>
    <row r="60" spans="2:12" x14ac:dyDescent="0.25">
      <c r="B60" s="7"/>
      <c r="C60" s="20"/>
      <c r="D60" s="8"/>
      <c r="E60" s="8">
        <v>3221</v>
      </c>
      <c r="F60" s="8" t="s">
        <v>91</v>
      </c>
      <c r="G60" s="64">
        <v>9924.93</v>
      </c>
      <c r="H60" s="64"/>
      <c r="I60" s="64"/>
      <c r="J60" s="64">
        <v>16933.86</v>
      </c>
      <c r="K60" s="63">
        <f t="shared" si="53"/>
        <v>170.61944013710928</v>
      </c>
      <c r="L60" s="63"/>
    </row>
    <row r="61" spans="2:12" x14ac:dyDescent="0.25">
      <c r="B61" s="7"/>
      <c r="C61" s="20"/>
      <c r="D61" s="8"/>
      <c r="E61" s="8">
        <v>3222</v>
      </c>
      <c r="F61" s="8" t="s">
        <v>92</v>
      </c>
      <c r="G61" s="64">
        <v>46746.25</v>
      </c>
      <c r="H61" s="64"/>
      <c r="I61" s="64"/>
      <c r="J61" s="64">
        <v>132437.32999999999</v>
      </c>
      <c r="K61" s="63">
        <f t="shared" si="53"/>
        <v>283.31113190897662</v>
      </c>
      <c r="L61" s="63"/>
    </row>
    <row r="62" spans="2:12" x14ac:dyDescent="0.25">
      <c r="B62" s="7"/>
      <c r="C62" s="20"/>
      <c r="D62" s="8"/>
      <c r="E62" s="8">
        <v>3223</v>
      </c>
      <c r="F62" s="8" t="s">
        <v>93</v>
      </c>
      <c r="G62" s="64">
        <v>15856.34</v>
      </c>
      <c r="H62" s="64"/>
      <c r="I62" s="64"/>
      <c r="J62" s="64">
        <v>18666.98</v>
      </c>
      <c r="K62" s="63">
        <f t="shared" si="53"/>
        <v>117.72565421780814</v>
      </c>
      <c r="L62" s="63"/>
    </row>
    <row r="63" spans="2:12" x14ac:dyDescent="0.25">
      <c r="B63" s="7"/>
      <c r="C63" s="20"/>
      <c r="D63" s="8"/>
      <c r="E63" s="8">
        <v>3224</v>
      </c>
      <c r="F63" s="8" t="s">
        <v>94</v>
      </c>
      <c r="G63" s="64">
        <v>41322.449999999997</v>
      </c>
      <c r="H63" s="64"/>
      <c r="I63" s="64"/>
      <c r="J63" s="64">
        <v>1708.18</v>
      </c>
      <c r="K63" s="63">
        <f t="shared" si="53"/>
        <v>4.1337819998572209</v>
      </c>
      <c r="L63" s="63"/>
    </row>
    <row r="64" spans="2:12" x14ac:dyDescent="0.25">
      <c r="B64" s="7"/>
      <c r="C64" s="20"/>
      <c r="D64" s="8"/>
      <c r="E64" s="8">
        <v>3225</v>
      </c>
      <c r="F64" s="8" t="s">
        <v>95</v>
      </c>
      <c r="G64" s="64">
        <v>2852.82</v>
      </c>
      <c r="H64" s="64"/>
      <c r="I64" s="64"/>
      <c r="J64" s="64">
        <v>21235.599999999999</v>
      </c>
      <c r="K64" s="63">
        <f t="shared" si="53"/>
        <v>744.37223519184522</v>
      </c>
      <c r="L64" s="63"/>
    </row>
    <row r="65" spans="2:12" x14ac:dyDescent="0.25">
      <c r="B65" s="7"/>
      <c r="C65" s="20"/>
      <c r="D65" s="8"/>
      <c r="E65" s="8">
        <v>3227</v>
      </c>
      <c r="F65" s="8" t="s">
        <v>96</v>
      </c>
      <c r="G65" s="64">
        <v>492.98</v>
      </c>
      <c r="H65" s="64"/>
      <c r="I65" s="64"/>
      <c r="J65" s="64">
        <v>652.13</v>
      </c>
      <c r="K65" s="63">
        <f t="shared" si="53"/>
        <v>132.28325692725872</v>
      </c>
      <c r="L65" s="63"/>
    </row>
    <row r="66" spans="2:12" x14ac:dyDescent="0.25">
      <c r="B66" s="7"/>
      <c r="C66" s="20"/>
      <c r="D66" s="8">
        <v>323</v>
      </c>
      <c r="E66" s="8"/>
      <c r="F66" s="8" t="s">
        <v>97</v>
      </c>
      <c r="G66" s="64">
        <f t="shared" ref="G66:J66" si="62">G67+G68+G69+G70+G71+G72+G73+G74+G75</f>
        <v>105405.47</v>
      </c>
      <c r="H66" s="64">
        <v>347716.3</v>
      </c>
      <c r="I66" s="64">
        <f t="shared" si="62"/>
        <v>0</v>
      </c>
      <c r="J66" s="64">
        <f t="shared" si="62"/>
        <v>121729.70999999999</v>
      </c>
      <c r="K66" s="63">
        <f t="shared" si="53"/>
        <v>115.48708999637304</v>
      </c>
      <c r="L66" s="63">
        <f t="shared" si="54"/>
        <v>35.008341570412433</v>
      </c>
    </row>
    <row r="67" spans="2:12" x14ac:dyDescent="0.25">
      <c r="B67" s="7"/>
      <c r="C67" s="20"/>
      <c r="D67" s="8"/>
      <c r="E67" s="8">
        <v>3231</v>
      </c>
      <c r="F67" s="8" t="s">
        <v>98</v>
      </c>
      <c r="G67" s="64">
        <v>4246.0200000000004</v>
      </c>
      <c r="H67" s="64"/>
      <c r="I67" s="64"/>
      <c r="J67" s="64">
        <v>4601.13</v>
      </c>
      <c r="K67" s="63">
        <f t="shared" si="53"/>
        <v>108.36336145378496</v>
      </c>
      <c r="L67" s="63"/>
    </row>
    <row r="68" spans="2:12" x14ac:dyDescent="0.25">
      <c r="B68" s="7"/>
      <c r="C68" s="20"/>
      <c r="D68" s="8"/>
      <c r="E68" s="8">
        <v>3232</v>
      </c>
      <c r="F68" s="8" t="s">
        <v>99</v>
      </c>
      <c r="G68" s="64">
        <v>6915.99</v>
      </c>
      <c r="H68" s="64"/>
      <c r="I68" s="64"/>
      <c r="J68" s="64">
        <v>11923.16</v>
      </c>
      <c r="K68" s="63">
        <f t="shared" si="53"/>
        <v>172.39990225549778</v>
      </c>
      <c r="L68" s="63"/>
    </row>
    <row r="69" spans="2:12" x14ac:dyDescent="0.25">
      <c r="B69" s="7"/>
      <c r="C69" s="20"/>
      <c r="D69" s="8"/>
      <c r="E69" s="8">
        <v>3233</v>
      </c>
      <c r="F69" s="8" t="s">
        <v>100</v>
      </c>
      <c r="G69" s="64">
        <v>1881.38</v>
      </c>
      <c r="H69" s="64"/>
      <c r="I69" s="64"/>
      <c r="J69" s="64">
        <v>4732.74</v>
      </c>
      <c r="K69" s="63">
        <f t="shared" si="53"/>
        <v>251.55683593957625</v>
      </c>
      <c r="L69" s="63"/>
    </row>
    <row r="70" spans="2:12" x14ac:dyDescent="0.25">
      <c r="B70" s="7"/>
      <c r="C70" s="20"/>
      <c r="D70" s="8"/>
      <c r="E70" s="8">
        <v>3234</v>
      </c>
      <c r="F70" s="8" t="s">
        <v>101</v>
      </c>
      <c r="G70" s="64">
        <v>6346.62</v>
      </c>
      <c r="H70" s="64"/>
      <c r="I70" s="64"/>
      <c r="J70" s="64">
        <v>6749.08</v>
      </c>
      <c r="K70" s="63">
        <f t="shared" si="53"/>
        <v>106.34132814001785</v>
      </c>
      <c r="L70" s="63"/>
    </row>
    <row r="71" spans="2:12" x14ac:dyDescent="0.25">
      <c r="B71" s="7"/>
      <c r="C71" s="20"/>
      <c r="D71" s="8"/>
      <c r="E71" s="8">
        <v>3235</v>
      </c>
      <c r="F71" s="8" t="s">
        <v>102</v>
      </c>
      <c r="G71" s="64">
        <v>13948.95</v>
      </c>
      <c r="H71" s="64"/>
      <c r="I71" s="64"/>
      <c r="J71" s="64">
        <v>5762.25</v>
      </c>
      <c r="K71" s="63">
        <f t="shared" si="53"/>
        <v>41.309560934694005</v>
      </c>
      <c r="L71" s="63"/>
    </row>
    <row r="72" spans="2:12" x14ac:dyDescent="0.25">
      <c r="B72" s="7"/>
      <c r="C72" s="20"/>
      <c r="D72" s="8"/>
      <c r="E72" s="8">
        <v>3236</v>
      </c>
      <c r="F72" s="8" t="s">
        <v>103</v>
      </c>
      <c r="G72" s="64">
        <v>578.79999999999995</v>
      </c>
      <c r="H72" s="64"/>
      <c r="I72" s="64"/>
      <c r="J72" s="64">
        <v>541.20000000000005</v>
      </c>
      <c r="K72" s="63">
        <f t="shared" si="53"/>
        <v>93.503800967519027</v>
      </c>
      <c r="L72" s="63"/>
    </row>
    <row r="73" spans="2:12" x14ac:dyDescent="0.25">
      <c r="B73" s="7"/>
      <c r="C73" s="20"/>
      <c r="D73" s="8"/>
      <c r="E73" s="8">
        <v>3237</v>
      </c>
      <c r="F73" s="8" t="s">
        <v>104</v>
      </c>
      <c r="G73" s="64">
        <v>16221.52</v>
      </c>
      <c r="H73" s="64"/>
      <c r="I73" s="64"/>
      <c r="J73" s="64">
        <v>32441.69</v>
      </c>
      <c r="K73" s="63">
        <f t="shared" si="53"/>
        <v>199.99167772193974</v>
      </c>
      <c r="L73" s="63"/>
    </row>
    <row r="74" spans="2:12" x14ac:dyDescent="0.25">
      <c r="B74" s="7"/>
      <c r="C74" s="20"/>
      <c r="D74" s="8"/>
      <c r="E74" s="8">
        <v>3238</v>
      </c>
      <c r="F74" s="8" t="s">
        <v>105</v>
      </c>
      <c r="G74" s="64">
        <v>12655.62</v>
      </c>
      <c r="H74" s="64"/>
      <c r="I74" s="64"/>
      <c r="J74" s="64">
        <v>14703.14</v>
      </c>
      <c r="K74" s="63">
        <f t="shared" si="53"/>
        <v>116.17874114425052</v>
      </c>
      <c r="L74" s="63"/>
    </row>
    <row r="75" spans="2:12" x14ac:dyDescent="0.25">
      <c r="B75" s="7"/>
      <c r="C75" s="20"/>
      <c r="D75" s="8"/>
      <c r="E75" s="8">
        <v>3239</v>
      </c>
      <c r="F75" s="8" t="s">
        <v>106</v>
      </c>
      <c r="G75" s="64">
        <v>42610.57</v>
      </c>
      <c r="H75" s="64"/>
      <c r="I75" s="64"/>
      <c r="J75" s="64">
        <v>40275.32</v>
      </c>
      <c r="K75" s="63">
        <f t="shared" si="53"/>
        <v>94.519552308265304</v>
      </c>
      <c r="L75" s="63"/>
    </row>
    <row r="76" spans="2:12" x14ac:dyDescent="0.25">
      <c r="B76" s="7"/>
      <c r="C76" s="20"/>
      <c r="D76" s="8">
        <v>324</v>
      </c>
      <c r="E76" s="8"/>
      <c r="F76" s="8" t="s">
        <v>217</v>
      </c>
      <c r="G76" s="64"/>
      <c r="H76" s="64">
        <v>2000</v>
      </c>
      <c r="I76" s="64"/>
      <c r="J76" s="64">
        <f>J77</f>
        <v>405</v>
      </c>
      <c r="K76" s="63"/>
      <c r="L76" s="63"/>
    </row>
    <row r="77" spans="2:12" x14ac:dyDescent="0.25">
      <c r="B77" s="7"/>
      <c r="C77" s="20"/>
      <c r="D77" s="8"/>
      <c r="E77" s="8">
        <v>3241</v>
      </c>
      <c r="F77" s="8" t="s">
        <v>218</v>
      </c>
      <c r="G77" s="64"/>
      <c r="H77" s="64"/>
      <c r="I77" s="64"/>
      <c r="J77" s="64">
        <v>405</v>
      </c>
      <c r="K77" s="63"/>
      <c r="L77" s="63"/>
    </row>
    <row r="78" spans="2:12" x14ac:dyDescent="0.25">
      <c r="B78" s="7"/>
      <c r="C78" s="20"/>
      <c r="D78" s="8">
        <v>329</v>
      </c>
      <c r="E78" s="8"/>
      <c r="F78" s="8" t="s">
        <v>107</v>
      </c>
      <c r="G78" s="64">
        <f>G79+G80+G81+G82+G84+G83</f>
        <v>42661.15</v>
      </c>
      <c r="H78" s="64">
        <v>76092.89</v>
      </c>
      <c r="I78" s="64">
        <f>I79+I80+I81+I82+I84</f>
        <v>0</v>
      </c>
      <c r="J78" s="64">
        <f>J79+J80+J81+J82+J84+J83</f>
        <v>40536.559999999998</v>
      </c>
      <c r="K78" s="63">
        <f t="shared" si="53"/>
        <v>95.019848269444211</v>
      </c>
      <c r="L78" s="63">
        <f t="shared" si="54"/>
        <v>53.27246737507275</v>
      </c>
    </row>
    <row r="79" spans="2:12" x14ac:dyDescent="0.25">
      <c r="B79" s="7"/>
      <c r="C79" s="20"/>
      <c r="D79" s="8"/>
      <c r="E79" s="8">
        <v>3292</v>
      </c>
      <c r="F79" s="8" t="s">
        <v>108</v>
      </c>
      <c r="G79" s="64">
        <v>793.32</v>
      </c>
      <c r="H79" s="64"/>
      <c r="I79" s="64"/>
      <c r="J79" s="64">
        <v>1643.77</v>
      </c>
      <c r="K79" s="63">
        <f t="shared" si="53"/>
        <v>207.20138153582411</v>
      </c>
      <c r="L79" s="63"/>
    </row>
    <row r="80" spans="2:12" x14ac:dyDescent="0.25">
      <c r="B80" s="7"/>
      <c r="C80" s="20"/>
      <c r="D80" s="8"/>
      <c r="E80" s="8">
        <v>3293</v>
      </c>
      <c r="F80" s="8" t="s">
        <v>109</v>
      </c>
      <c r="G80" s="64">
        <v>1559.59</v>
      </c>
      <c r="H80" s="64"/>
      <c r="I80" s="64"/>
      <c r="J80" s="64">
        <v>2472.0700000000002</v>
      </c>
      <c r="K80" s="63">
        <f t="shared" si="53"/>
        <v>158.50768471200766</v>
      </c>
      <c r="L80" s="63"/>
    </row>
    <row r="81" spans="2:12" x14ac:dyDescent="0.25">
      <c r="B81" s="7"/>
      <c r="C81" s="20"/>
      <c r="D81" s="8"/>
      <c r="E81" s="8">
        <v>3294</v>
      </c>
      <c r="F81" s="8" t="s">
        <v>110</v>
      </c>
      <c r="G81" s="64">
        <v>505</v>
      </c>
      <c r="H81" s="64"/>
      <c r="I81" s="64"/>
      <c r="J81" s="64">
        <v>600</v>
      </c>
      <c r="K81" s="63">
        <f t="shared" si="53"/>
        <v>118.8118811881188</v>
      </c>
      <c r="L81" s="63"/>
    </row>
    <row r="82" spans="2:12" x14ac:dyDescent="0.25">
      <c r="B82" s="7"/>
      <c r="C82" s="20"/>
      <c r="D82" s="8"/>
      <c r="E82" s="8">
        <v>3295</v>
      </c>
      <c r="F82" s="8" t="s">
        <v>111</v>
      </c>
      <c r="G82" s="64">
        <v>3279.17</v>
      </c>
      <c r="H82" s="64"/>
      <c r="I82" s="64"/>
      <c r="J82" s="64"/>
      <c r="K82" s="63">
        <f t="shared" si="53"/>
        <v>0</v>
      </c>
      <c r="L82" s="63"/>
    </row>
    <row r="83" spans="2:12" x14ac:dyDescent="0.25">
      <c r="B83" s="7"/>
      <c r="C83" s="20"/>
      <c r="D83" s="8"/>
      <c r="E83" s="8">
        <v>3296</v>
      </c>
      <c r="F83" s="8" t="s">
        <v>208</v>
      </c>
      <c r="G83" s="64">
        <v>150</v>
      </c>
      <c r="H83" s="64"/>
      <c r="I83" s="64"/>
      <c r="J83" s="64"/>
      <c r="K83" s="63">
        <f t="shared" si="53"/>
        <v>0</v>
      </c>
      <c r="L83" s="63"/>
    </row>
    <row r="84" spans="2:12" x14ac:dyDescent="0.25">
      <c r="B84" s="7"/>
      <c r="C84" s="20"/>
      <c r="D84" s="8"/>
      <c r="E84" s="8">
        <v>3299</v>
      </c>
      <c r="F84" s="8" t="s">
        <v>107</v>
      </c>
      <c r="G84" s="64">
        <v>36374.07</v>
      </c>
      <c r="H84" s="64"/>
      <c r="I84" s="64"/>
      <c r="J84" s="64">
        <v>35820.720000000001</v>
      </c>
      <c r="K84" s="63">
        <f t="shared" si="53"/>
        <v>98.47872399211856</v>
      </c>
      <c r="L84" s="63" t="e">
        <f t="shared" si="54"/>
        <v>#DIV/0!</v>
      </c>
    </row>
    <row r="85" spans="2:12" x14ac:dyDescent="0.25">
      <c r="B85" s="7"/>
      <c r="C85" s="7">
        <v>34</v>
      </c>
      <c r="D85" s="8"/>
      <c r="E85" s="8"/>
      <c r="F85" s="8" t="s">
        <v>112</v>
      </c>
      <c r="G85" s="60">
        <f>G86+G88</f>
        <v>2163.0899999999997</v>
      </c>
      <c r="H85" s="60">
        <f t="shared" ref="H85:J85" si="63">H86+H88</f>
        <v>6800</v>
      </c>
      <c r="I85" s="60">
        <f t="shared" si="63"/>
        <v>0</v>
      </c>
      <c r="J85" s="60">
        <f t="shared" si="63"/>
        <v>4643.6899999999996</v>
      </c>
      <c r="K85" s="63">
        <f t="shared" si="53"/>
        <v>214.67853857213527</v>
      </c>
      <c r="L85" s="63">
        <f t="shared" si="54"/>
        <v>68.289558823529404</v>
      </c>
    </row>
    <row r="86" spans="2:12" x14ac:dyDescent="0.25">
      <c r="B86" s="7"/>
      <c r="C86" s="20"/>
      <c r="D86" s="8">
        <v>342</v>
      </c>
      <c r="E86" s="8"/>
      <c r="F86" s="8" t="s">
        <v>113</v>
      </c>
      <c r="G86" s="64">
        <f>G87</f>
        <v>0</v>
      </c>
      <c r="H86" s="64"/>
      <c r="I86" s="64">
        <f>I87+I154</f>
        <v>0</v>
      </c>
      <c r="J86" s="64"/>
      <c r="K86" s="63" t="e">
        <f t="shared" si="53"/>
        <v>#DIV/0!</v>
      </c>
      <c r="L86" s="63" t="e">
        <f t="shared" si="54"/>
        <v>#DIV/0!</v>
      </c>
    </row>
    <row r="87" spans="2:12" x14ac:dyDescent="0.25">
      <c r="B87" s="7"/>
      <c r="C87" s="20"/>
      <c r="D87" s="8"/>
      <c r="E87" s="8">
        <v>3423</v>
      </c>
      <c r="F87" s="8" t="s">
        <v>114</v>
      </c>
      <c r="G87" s="64"/>
      <c r="H87" s="64"/>
      <c r="I87" s="64"/>
      <c r="J87" s="64"/>
      <c r="K87" s="63" t="e">
        <f t="shared" si="53"/>
        <v>#DIV/0!</v>
      </c>
      <c r="L87" s="63"/>
    </row>
    <row r="88" spans="2:12" x14ac:dyDescent="0.25">
      <c r="B88" s="7"/>
      <c r="C88" s="20"/>
      <c r="D88" s="8">
        <v>343</v>
      </c>
      <c r="E88" s="8"/>
      <c r="F88" s="8" t="s">
        <v>115</v>
      </c>
      <c r="G88" s="64">
        <f t="shared" ref="G88:J88" si="64">G89+G90+G91+G92</f>
        <v>2163.0899999999997</v>
      </c>
      <c r="H88" s="64">
        <v>6800</v>
      </c>
      <c r="I88" s="64">
        <f t="shared" si="64"/>
        <v>0</v>
      </c>
      <c r="J88" s="64">
        <f t="shared" si="64"/>
        <v>4643.6899999999996</v>
      </c>
      <c r="K88" s="63">
        <f t="shared" si="53"/>
        <v>214.67853857213527</v>
      </c>
      <c r="L88" s="63">
        <f t="shared" si="54"/>
        <v>68.289558823529404</v>
      </c>
    </row>
    <row r="89" spans="2:12" x14ac:dyDescent="0.25">
      <c r="B89" s="7"/>
      <c r="C89" s="20"/>
      <c r="D89" s="8"/>
      <c r="E89" s="8">
        <v>3431</v>
      </c>
      <c r="F89" s="8" t="s">
        <v>116</v>
      </c>
      <c r="G89" s="64">
        <v>2145.2800000000002</v>
      </c>
      <c r="H89" s="64"/>
      <c r="I89" s="64"/>
      <c r="J89" s="64">
        <v>4622.75</v>
      </c>
      <c r="K89" s="63">
        <f t="shared" si="53"/>
        <v>215.48469197494035</v>
      </c>
      <c r="L89" s="63"/>
    </row>
    <row r="90" spans="2:12" x14ac:dyDescent="0.25">
      <c r="B90" s="7"/>
      <c r="C90" s="20"/>
      <c r="D90" s="8"/>
      <c r="E90" s="8">
        <v>3432</v>
      </c>
      <c r="F90" s="8" t="s">
        <v>117</v>
      </c>
      <c r="G90" s="64">
        <v>0.97</v>
      </c>
      <c r="H90" s="64"/>
      <c r="I90" s="64"/>
      <c r="J90" s="64"/>
      <c r="K90" s="63">
        <f t="shared" si="53"/>
        <v>0</v>
      </c>
      <c r="L90" s="63"/>
    </row>
    <row r="91" spans="2:12" x14ac:dyDescent="0.25">
      <c r="B91" s="7"/>
      <c r="C91" s="20"/>
      <c r="D91" s="8"/>
      <c r="E91" s="8">
        <v>3433</v>
      </c>
      <c r="F91" s="8" t="s">
        <v>118</v>
      </c>
      <c r="G91" s="64">
        <v>1.66</v>
      </c>
      <c r="H91" s="64"/>
      <c r="I91" s="64"/>
      <c r="J91" s="64">
        <v>20.94</v>
      </c>
      <c r="K91" s="63">
        <f t="shared" si="53"/>
        <v>1261.4457831325301</v>
      </c>
      <c r="L91" s="63"/>
    </row>
    <row r="92" spans="2:12" x14ac:dyDescent="0.25">
      <c r="B92" s="7"/>
      <c r="C92" s="7"/>
      <c r="D92" s="8"/>
      <c r="E92" s="8">
        <v>3434</v>
      </c>
      <c r="F92" s="8" t="s">
        <v>119</v>
      </c>
      <c r="G92" s="64">
        <v>15.18</v>
      </c>
      <c r="H92" s="64"/>
      <c r="I92" s="64"/>
      <c r="J92" s="64"/>
      <c r="K92" s="63">
        <f t="shared" si="53"/>
        <v>0</v>
      </c>
      <c r="L92" s="63"/>
    </row>
    <row r="93" spans="2:12" x14ac:dyDescent="0.25">
      <c r="B93" s="7"/>
      <c r="C93" s="7">
        <v>36</v>
      </c>
      <c r="D93" s="8"/>
      <c r="E93" s="8"/>
      <c r="F93" s="8" t="s">
        <v>120</v>
      </c>
      <c r="G93" s="64">
        <f t="shared" ref="G93:I93" si="65">G94</f>
        <v>0</v>
      </c>
      <c r="H93" s="64"/>
      <c r="I93" s="64">
        <f t="shared" si="65"/>
        <v>0</v>
      </c>
      <c r="J93" s="64"/>
      <c r="K93" s="63" t="e">
        <f t="shared" si="53"/>
        <v>#DIV/0!</v>
      </c>
      <c r="L93" s="63" t="e">
        <f t="shared" si="54"/>
        <v>#DIV/0!</v>
      </c>
    </row>
    <row r="94" spans="2:12" x14ac:dyDescent="0.25">
      <c r="B94" s="7"/>
      <c r="C94" s="7"/>
      <c r="D94" s="8">
        <v>369</v>
      </c>
      <c r="E94" s="8"/>
      <c r="F94" s="8" t="s">
        <v>121</v>
      </c>
      <c r="G94" s="64">
        <f t="shared" ref="G94" si="66">G95+G96</f>
        <v>0</v>
      </c>
      <c r="H94" s="64"/>
      <c r="I94" s="64">
        <f t="shared" ref="I94" si="67">I95+I96</f>
        <v>0</v>
      </c>
      <c r="J94" s="64"/>
      <c r="K94" s="63" t="e">
        <f t="shared" si="53"/>
        <v>#DIV/0!</v>
      </c>
      <c r="L94" s="63" t="e">
        <f t="shared" si="54"/>
        <v>#DIV/0!</v>
      </c>
    </row>
    <row r="95" spans="2:12" x14ac:dyDescent="0.25">
      <c r="B95" s="7"/>
      <c r="C95" s="7"/>
      <c r="D95" s="8"/>
      <c r="E95" s="8">
        <v>3693</v>
      </c>
      <c r="F95" s="8" t="s">
        <v>122</v>
      </c>
      <c r="G95" s="64"/>
      <c r="H95" s="64"/>
      <c r="I95" s="64"/>
      <c r="J95" s="64"/>
      <c r="K95" s="63" t="e">
        <f t="shared" si="53"/>
        <v>#DIV/0!</v>
      </c>
      <c r="L95" s="63"/>
    </row>
    <row r="96" spans="2:12" x14ac:dyDescent="0.25">
      <c r="B96" s="7"/>
      <c r="C96" s="7"/>
      <c r="D96" s="8"/>
      <c r="E96" s="8">
        <v>3694</v>
      </c>
      <c r="F96" s="8" t="s">
        <v>123</v>
      </c>
      <c r="G96" s="64"/>
      <c r="H96" s="64"/>
      <c r="I96" s="64"/>
      <c r="J96" s="64"/>
      <c r="K96" s="63" t="e">
        <f t="shared" si="53"/>
        <v>#DIV/0!</v>
      </c>
      <c r="L96" s="63"/>
    </row>
    <row r="97" spans="2:12" x14ac:dyDescent="0.25">
      <c r="B97" s="7"/>
      <c r="C97" s="20">
        <v>38</v>
      </c>
      <c r="D97" s="123"/>
      <c r="E97" s="123"/>
      <c r="F97" s="123" t="s">
        <v>124</v>
      </c>
      <c r="G97" s="60">
        <f t="shared" ref="G97:J97" si="68">G98</f>
        <v>31261.16</v>
      </c>
      <c r="H97" s="60">
        <f t="shared" si="68"/>
        <v>1611</v>
      </c>
      <c r="I97" s="60">
        <f t="shared" si="68"/>
        <v>0</v>
      </c>
      <c r="J97" s="60">
        <f t="shared" si="68"/>
        <v>0</v>
      </c>
      <c r="K97" s="63">
        <f t="shared" si="53"/>
        <v>0</v>
      </c>
      <c r="L97" s="63">
        <f t="shared" si="54"/>
        <v>0</v>
      </c>
    </row>
    <row r="98" spans="2:12" x14ac:dyDescent="0.25">
      <c r="B98" s="7"/>
      <c r="C98" s="7"/>
      <c r="D98" s="8">
        <v>381</v>
      </c>
      <c r="E98" s="8"/>
      <c r="F98" s="8" t="s">
        <v>78</v>
      </c>
      <c r="G98" s="64">
        <f t="shared" ref="G98:J98" si="69">G99+G100</f>
        <v>31261.16</v>
      </c>
      <c r="H98" s="64">
        <v>1611</v>
      </c>
      <c r="I98" s="64">
        <f t="shared" si="69"/>
        <v>0</v>
      </c>
      <c r="J98" s="64">
        <f t="shared" si="69"/>
        <v>0</v>
      </c>
      <c r="K98" s="63">
        <f t="shared" si="53"/>
        <v>0</v>
      </c>
      <c r="L98" s="63">
        <f t="shared" si="54"/>
        <v>0</v>
      </c>
    </row>
    <row r="99" spans="2:12" x14ac:dyDescent="0.25">
      <c r="B99" s="7"/>
      <c r="C99" s="7"/>
      <c r="D99" s="8"/>
      <c r="E99" s="8">
        <v>3812</v>
      </c>
      <c r="F99" s="8" t="s">
        <v>125</v>
      </c>
      <c r="G99" s="64">
        <v>1566</v>
      </c>
      <c r="H99" s="64"/>
      <c r="I99" s="64"/>
      <c r="J99" s="64"/>
      <c r="K99" s="63">
        <f t="shared" si="53"/>
        <v>0</v>
      </c>
      <c r="L99" s="63"/>
    </row>
    <row r="100" spans="2:12" x14ac:dyDescent="0.25">
      <c r="B100" s="7"/>
      <c r="C100" s="7"/>
      <c r="D100" s="8"/>
      <c r="E100" s="8">
        <v>3813</v>
      </c>
      <c r="F100" s="8" t="s">
        <v>126</v>
      </c>
      <c r="G100" s="64">
        <v>29695.16</v>
      </c>
      <c r="H100" s="64"/>
      <c r="I100" s="64"/>
      <c r="J100" s="64"/>
      <c r="K100" s="63">
        <f t="shared" si="53"/>
        <v>0</v>
      </c>
      <c r="L100" s="63"/>
    </row>
    <row r="101" spans="2:12" x14ac:dyDescent="0.25">
      <c r="B101" s="9">
        <v>4</v>
      </c>
      <c r="C101" s="10"/>
      <c r="D101" s="10"/>
      <c r="E101" s="10"/>
      <c r="F101" s="18" t="s">
        <v>5</v>
      </c>
      <c r="G101" s="60">
        <f>G106+G118</f>
        <v>9553.5400000000009</v>
      </c>
      <c r="H101" s="60">
        <f>H106+H118+H102</f>
        <v>41350</v>
      </c>
      <c r="I101" s="60">
        <f t="shared" ref="I101" si="70">I106+I118</f>
        <v>0</v>
      </c>
      <c r="J101" s="60">
        <f>J106+J118+J102</f>
        <v>14848.4</v>
      </c>
      <c r="K101" s="63">
        <f t="shared" si="53"/>
        <v>155.42301597104318</v>
      </c>
      <c r="L101" s="63">
        <f t="shared" si="54"/>
        <v>35.909068923821039</v>
      </c>
    </row>
    <row r="102" spans="2:12" x14ac:dyDescent="0.25">
      <c r="B102" s="9"/>
      <c r="C102" s="115">
        <v>41</v>
      </c>
      <c r="D102" s="10"/>
      <c r="E102" s="10"/>
      <c r="F102" s="18"/>
      <c r="G102" s="60"/>
      <c r="H102" s="60">
        <f>H103</f>
        <v>4350</v>
      </c>
      <c r="I102" s="60"/>
      <c r="J102" s="64">
        <f>J103</f>
        <v>5985</v>
      </c>
      <c r="K102" s="63"/>
      <c r="L102" s="63"/>
    </row>
    <row r="103" spans="2:12" x14ac:dyDescent="0.25">
      <c r="B103" s="9"/>
      <c r="C103" s="10"/>
      <c r="D103" s="115">
        <v>412</v>
      </c>
      <c r="E103" s="10"/>
      <c r="F103" s="18"/>
      <c r="G103" s="60"/>
      <c r="H103" s="60">
        <v>4350</v>
      </c>
      <c r="I103" s="60"/>
      <c r="J103" s="64">
        <f>J104+J105</f>
        <v>5985</v>
      </c>
      <c r="K103" s="63"/>
      <c r="L103" s="63"/>
    </row>
    <row r="104" spans="2:12" x14ac:dyDescent="0.25">
      <c r="B104" s="9"/>
      <c r="C104" s="10"/>
      <c r="D104" s="10"/>
      <c r="E104" s="115">
        <v>4123</v>
      </c>
      <c r="F104" s="18"/>
      <c r="G104" s="60"/>
      <c r="H104" s="60"/>
      <c r="I104" s="60"/>
      <c r="J104" s="64">
        <v>4350</v>
      </c>
      <c r="K104" s="63"/>
      <c r="L104" s="63"/>
    </row>
    <row r="105" spans="2:12" x14ac:dyDescent="0.25">
      <c r="B105" s="9"/>
      <c r="C105" s="10"/>
      <c r="D105" s="10"/>
      <c r="E105" s="115">
        <v>4124</v>
      </c>
      <c r="F105" s="19" t="s">
        <v>268</v>
      </c>
      <c r="G105" s="60"/>
      <c r="H105" s="60"/>
      <c r="I105" s="60"/>
      <c r="J105" s="64">
        <v>1635</v>
      </c>
      <c r="K105" s="63"/>
      <c r="L105" s="63"/>
    </row>
    <row r="106" spans="2:12" x14ac:dyDescent="0.25">
      <c r="B106" s="11"/>
      <c r="C106" s="11">
        <v>42</v>
      </c>
      <c r="D106" s="11"/>
      <c r="E106" s="11"/>
      <c r="F106" s="19" t="s">
        <v>127</v>
      </c>
      <c r="G106" s="64">
        <f t="shared" ref="G106:J106" si="71">G107+G114+G116</f>
        <v>9553.5400000000009</v>
      </c>
      <c r="H106" s="64">
        <f t="shared" si="71"/>
        <v>32000</v>
      </c>
      <c r="I106" s="64">
        <f t="shared" si="71"/>
        <v>0</v>
      </c>
      <c r="J106" s="64">
        <f t="shared" si="71"/>
        <v>8863.4</v>
      </c>
      <c r="K106" s="63">
        <f t="shared" si="53"/>
        <v>92.776080908228778</v>
      </c>
      <c r="L106" s="63">
        <f t="shared" si="54"/>
        <v>27.698125000000001</v>
      </c>
    </row>
    <row r="107" spans="2:12" x14ac:dyDescent="0.25">
      <c r="B107" s="11"/>
      <c r="C107" s="11"/>
      <c r="D107" s="7">
        <v>422</v>
      </c>
      <c r="E107" s="7"/>
      <c r="F107" s="7" t="s">
        <v>128</v>
      </c>
      <c r="G107" s="64">
        <f>G108+G109+G110+G111</f>
        <v>9307.9500000000007</v>
      </c>
      <c r="H107" s="64">
        <v>32000</v>
      </c>
      <c r="I107" s="64">
        <f t="shared" ref="I107:J107" si="72">I108+I109+I110+I111</f>
        <v>0</v>
      </c>
      <c r="J107" s="64">
        <f t="shared" si="72"/>
        <v>8863.4</v>
      </c>
      <c r="K107" s="63">
        <f t="shared" si="53"/>
        <v>95.223975203992268</v>
      </c>
      <c r="L107" s="63">
        <f t="shared" si="54"/>
        <v>27.698125000000001</v>
      </c>
    </row>
    <row r="108" spans="2:12" x14ac:dyDescent="0.25">
      <c r="B108" s="11"/>
      <c r="C108" s="11"/>
      <c r="D108" s="7"/>
      <c r="E108" s="7">
        <v>4221</v>
      </c>
      <c r="F108" s="7" t="s">
        <v>129</v>
      </c>
      <c r="G108" s="64">
        <v>7682.5</v>
      </c>
      <c r="H108" s="64"/>
      <c r="I108" s="64"/>
      <c r="J108" s="64">
        <v>4750</v>
      </c>
      <c r="K108" s="63">
        <f t="shared" si="53"/>
        <v>61.82883176049463</v>
      </c>
      <c r="L108" s="63"/>
    </row>
    <row r="109" spans="2:12" x14ac:dyDescent="0.25">
      <c r="B109" s="11"/>
      <c r="C109" s="11"/>
      <c r="D109" s="7"/>
      <c r="E109" s="7">
        <v>4222</v>
      </c>
      <c r="F109" s="7" t="s">
        <v>130</v>
      </c>
      <c r="G109" s="64"/>
      <c r="H109" s="64"/>
      <c r="I109" s="64"/>
      <c r="J109" s="64"/>
      <c r="K109" s="63" t="e">
        <f t="shared" si="53"/>
        <v>#DIV/0!</v>
      </c>
      <c r="L109" s="63"/>
    </row>
    <row r="110" spans="2:12" x14ac:dyDescent="0.25">
      <c r="B110" s="11"/>
      <c r="C110" s="11"/>
      <c r="D110" s="7"/>
      <c r="E110" s="7">
        <v>4223</v>
      </c>
      <c r="F110" s="7" t="s">
        <v>131</v>
      </c>
      <c r="G110" s="64">
        <v>1625.45</v>
      </c>
      <c r="H110" s="64"/>
      <c r="I110" s="64"/>
      <c r="J110" s="64"/>
      <c r="K110" s="63">
        <f t="shared" si="53"/>
        <v>0</v>
      </c>
      <c r="L110" s="63"/>
    </row>
    <row r="111" spans="2:12" x14ac:dyDescent="0.25">
      <c r="B111" s="11"/>
      <c r="C111" s="11"/>
      <c r="D111" s="7"/>
      <c r="E111" s="7">
        <v>4227</v>
      </c>
      <c r="F111" s="7" t="s">
        <v>132</v>
      </c>
      <c r="G111" s="64"/>
      <c r="H111" s="64"/>
      <c r="I111" s="64"/>
      <c r="J111" s="64">
        <v>4113.3999999999996</v>
      </c>
      <c r="K111" s="63" t="e">
        <f t="shared" si="53"/>
        <v>#DIV/0!</v>
      </c>
      <c r="L111" s="63"/>
    </row>
    <row r="112" spans="2:12" x14ac:dyDescent="0.25">
      <c r="B112" s="11"/>
      <c r="C112" s="11"/>
      <c r="D112" s="7">
        <v>423</v>
      </c>
      <c r="E112" s="7"/>
      <c r="F112" s="7" t="s">
        <v>164</v>
      </c>
      <c r="G112" s="64"/>
      <c r="H112" s="64"/>
      <c r="I112" s="64"/>
      <c r="J112" s="64"/>
      <c r="K112" s="63"/>
      <c r="L112" s="63"/>
    </row>
    <row r="113" spans="2:12" x14ac:dyDescent="0.25">
      <c r="B113" s="11"/>
      <c r="C113" s="11"/>
      <c r="D113" s="7"/>
      <c r="E113" s="7">
        <v>4231</v>
      </c>
      <c r="F113" s="7" t="s">
        <v>165</v>
      </c>
      <c r="G113" s="64"/>
      <c r="H113" s="64"/>
      <c r="I113" s="64"/>
      <c r="J113" s="64"/>
      <c r="K113" s="63"/>
      <c r="L113" s="63"/>
    </row>
    <row r="114" spans="2:12" x14ac:dyDescent="0.25">
      <c r="B114" s="11"/>
      <c r="C114" s="11"/>
      <c r="D114" s="7">
        <v>424</v>
      </c>
      <c r="E114" s="7"/>
      <c r="F114" s="7" t="s">
        <v>133</v>
      </c>
      <c r="G114" s="64">
        <f t="shared" ref="G114:J114" si="73">G115</f>
        <v>245.59</v>
      </c>
      <c r="H114" s="64">
        <f t="shared" si="73"/>
        <v>0</v>
      </c>
      <c r="I114" s="64">
        <f t="shared" si="73"/>
        <v>0</v>
      </c>
      <c r="J114" s="64">
        <f t="shared" si="73"/>
        <v>0</v>
      </c>
      <c r="K114" s="63">
        <f t="shared" si="53"/>
        <v>0</v>
      </c>
      <c r="L114" s="63"/>
    </row>
    <row r="115" spans="2:12" x14ac:dyDescent="0.25">
      <c r="B115" s="11"/>
      <c r="C115" s="11"/>
      <c r="D115" s="7"/>
      <c r="E115" s="7">
        <v>4241</v>
      </c>
      <c r="F115" s="7" t="s">
        <v>134</v>
      </c>
      <c r="G115" s="64">
        <v>245.59</v>
      </c>
      <c r="H115" s="64"/>
      <c r="I115" s="64"/>
      <c r="J115" s="64"/>
      <c r="K115" s="63">
        <f t="shared" si="53"/>
        <v>0</v>
      </c>
      <c r="L115" s="63"/>
    </row>
    <row r="116" spans="2:12" x14ac:dyDescent="0.25">
      <c r="B116" s="11"/>
      <c r="C116" s="11"/>
      <c r="D116" s="7">
        <v>426</v>
      </c>
      <c r="E116" s="7"/>
      <c r="F116" s="7" t="s">
        <v>135</v>
      </c>
      <c r="G116" s="64">
        <f t="shared" ref="G116:I116" si="74">G117</f>
        <v>0</v>
      </c>
      <c r="H116" s="64">
        <f>H117</f>
        <v>0</v>
      </c>
      <c r="I116" s="64">
        <f t="shared" si="74"/>
        <v>0</v>
      </c>
      <c r="J116" s="64"/>
      <c r="K116" s="63" t="e">
        <f t="shared" si="53"/>
        <v>#DIV/0!</v>
      </c>
      <c r="L116" s="63"/>
    </row>
    <row r="117" spans="2:12" x14ac:dyDescent="0.25">
      <c r="B117" s="11"/>
      <c r="C117" s="11"/>
      <c r="D117" s="7"/>
      <c r="E117" s="7">
        <v>4264</v>
      </c>
      <c r="F117" s="7" t="s">
        <v>136</v>
      </c>
      <c r="G117" s="64"/>
      <c r="H117" s="64"/>
      <c r="I117" s="64"/>
      <c r="J117" s="64"/>
      <c r="K117" s="63" t="e">
        <f t="shared" si="53"/>
        <v>#DIV/0!</v>
      </c>
      <c r="L117" s="63"/>
    </row>
    <row r="118" spans="2:12" x14ac:dyDescent="0.25">
      <c r="B118" s="11"/>
      <c r="C118" s="11">
        <v>45</v>
      </c>
      <c r="D118" s="7"/>
      <c r="E118" s="7"/>
      <c r="F118" s="7" t="s">
        <v>137</v>
      </c>
      <c r="G118" s="64">
        <f t="shared" ref="G118:I119" si="75">G119</f>
        <v>0</v>
      </c>
      <c r="H118" s="64">
        <f>H119</f>
        <v>5000</v>
      </c>
      <c r="I118" s="64">
        <f t="shared" si="75"/>
        <v>0</v>
      </c>
      <c r="J118" s="64">
        <f>J119</f>
        <v>0</v>
      </c>
      <c r="K118" s="63" t="e">
        <f t="shared" ref="K118:K120" si="76">J118/G118*100</f>
        <v>#DIV/0!</v>
      </c>
      <c r="L118" s="63">
        <f t="shared" ref="L118:L123" si="77">J118/H118*100</f>
        <v>0</v>
      </c>
    </row>
    <row r="119" spans="2:12" x14ac:dyDescent="0.25">
      <c r="B119" s="11"/>
      <c r="C119" s="11"/>
      <c r="D119" s="7">
        <v>451</v>
      </c>
      <c r="E119" s="7"/>
      <c r="F119" s="7" t="s">
        <v>138</v>
      </c>
      <c r="G119" s="64">
        <f t="shared" si="75"/>
        <v>0</v>
      </c>
      <c r="H119" s="64">
        <v>5000</v>
      </c>
      <c r="I119" s="64">
        <f t="shared" si="75"/>
        <v>0</v>
      </c>
      <c r="J119" s="64">
        <f>J120</f>
        <v>0</v>
      </c>
      <c r="K119" s="63" t="e">
        <f t="shared" si="76"/>
        <v>#DIV/0!</v>
      </c>
      <c r="L119" s="63">
        <f t="shared" si="77"/>
        <v>0</v>
      </c>
    </row>
    <row r="120" spans="2:12" x14ac:dyDescent="0.25">
      <c r="B120" s="11"/>
      <c r="C120" s="11"/>
      <c r="D120" s="7"/>
      <c r="E120" s="7">
        <v>4511</v>
      </c>
      <c r="F120" s="7" t="s">
        <v>138</v>
      </c>
      <c r="G120" s="64"/>
      <c r="H120" s="64"/>
      <c r="I120" s="64"/>
      <c r="J120" s="64"/>
      <c r="K120" s="63" t="e">
        <f t="shared" si="76"/>
        <v>#DIV/0!</v>
      </c>
      <c r="L120" s="63"/>
    </row>
    <row r="121" spans="2:12" x14ac:dyDescent="0.25">
      <c r="B121" s="11"/>
      <c r="C121" s="11"/>
      <c r="D121" s="7"/>
      <c r="E121" s="7"/>
      <c r="F121" s="7"/>
      <c r="G121" s="64">
        <f>G129+G182</f>
        <v>0</v>
      </c>
      <c r="H121" s="64">
        <f>H129+H182</f>
        <v>0</v>
      </c>
      <c r="I121" s="64">
        <f>I129+I182</f>
        <v>0</v>
      </c>
      <c r="J121" s="64"/>
      <c r="K121" s="63" t="e">
        <f t="shared" ref="K121:K125" si="78">J121/G121*100</f>
        <v>#DIV/0!</v>
      </c>
      <c r="L121" s="63"/>
    </row>
    <row r="122" spans="2:12" s="105" customFormat="1" x14ac:dyDescent="0.25">
      <c r="B122" s="6">
        <v>5</v>
      </c>
      <c r="C122" s="6"/>
      <c r="D122" s="20"/>
      <c r="E122" s="20"/>
      <c r="F122" s="20" t="s">
        <v>187</v>
      </c>
      <c r="G122" s="60">
        <f>G123</f>
        <v>0</v>
      </c>
      <c r="H122" s="60">
        <f t="shared" ref="G122:J124" si="79">H123</f>
        <v>0</v>
      </c>
      <c r="I122" s="60">
        <f t="shared" si="79"/>
        <v>0</v>
      </c>
      <c r="J122" s="60">
        <f t="shared" si="79"/>
        <v>0</v>
      </c>
      <c r="K122" s="63" t="e">
        <f t="shared" si="78"/>
        <v>#DIV/0!</v>
      </c>
      <c r="L122" s="63" t="e">
        <f t="shared" si="77"/>
        <v>#DIV/0!</v>
      </c>
    </row>
    <row r="123" spans="2:12" x14ac:dyDescent="0.25">
      <c r="B123" s="11"/>
      <c r="C123" s="11">
        <v>54</v>
      </c>
      <c r="D123" s="7"/>
      <c r="E123" s="7"/>
      <c r="F123" s="7" t="s">
        <v>14</v>
      </c>
      <c r="G123" s="64">
        <f t="shared" si="79"/>
        <v>0</v>
      </c>
      <c r="H123" s="64"/>
      <c r="I123" s="64">
        <f t="shared" si="79"/>
        <v>0</v>
      </c>
      <c r="J123" s="64"/>
      <c r="K123" s="63" t="e">
        <f t="shared" si="78"/>
        <v>#DIV/0!</v>
      </c>
      <c r="L123" s="63" t="e">
        <f t="shared" si="77"/>
        <v>#DIV/0!</v>
      </c>
    </row>
    <row r="124" spans="2:12" x14ac:dyDescent="0.25">
      <c r="B124" s="11"/>
      <c r="C124" s="11"/>
      <c r="D124" s="7">
        <v>544</v>
      </c>
      <c r="E124" s="7"/>
      <c r="F124" s="7" t="s">
        <v>188</v>
      </c>
      <c r="G124" s="64">
        <f t="shared" si="79"/>
        <v>0</v>
      </c>
      <c r="H124" s="64">
        <f t="shared" si="79"/>
        <v>0</v>
      </c>
      <c r="I124" s="64">
        <f t="shared" si="79"/>
        <v>0</v>
      </c>
      <c r="J124" s="64"/>
      <c r="K124" s="63" t="e">
        <f t="shared" si="78"/>
        <v>#DIV/0!</v>
      </c>
      <c r="L124" s="63"/>
    </row>
    <row r="125" spans="2:12" x14ac:dyDescent="0.25">
      <c r="B125" s="11"/>
      <c r="C125" s="11"/>
      <c r="D125" s="7"/>
      <c r="E125" s="7">
        <v>5443</v>
      </c>
      <c r="F125" s="7" t="s">
        <v>189</v>
      </c>
      <c r="G125" s="64"/>
      <c r="H125" s="64"/>
      <c r="I125" s="64"/>
      <c r="J125" s="64"/>
      <c r="K125" s="63" t="e">
        <f t="shared" si="78"/>
        <v>#DIV/0!</v>
      </c>
      <c r="L125" s="63"/>
    </row>
    <row r="126" spans="2:12" x14ac:dyDescent="0.25">
      <c r="B126" s="6">
        <v>9</v>
      </c>
      <c r="C126" s="6"/>
      <c r="D126" s="20"/>
      <c r="E126" s="20"/>
      <c r="F126" s="20" t="s">
        <v>241</v>
      </c>
      <c r="G126" s="60">
        <f>G127</f>
        <v>0</v>
      </c>
      <c r="H126" s="60">
        <f t="shared" ref="H126:J128" si="80">H127</f>
        <v>294418.65999999997</v>
      </c>
      <c r="I126" s="60">
        <f t="shared" si="80"/>
        <v>0</v>
      </c>
      <c r="J126" s="60">
        <f t="shared" si="80"/>
        <v>294418.65999999997</v>
      </c>
      <c r="K126" s="63"/>
      <c r="L126" s="63"/>
    </row>
    <row r="127" spans="2:12" x14ac:dyDescent="0.25">
      <c r="B127" s="11"/>
      <c r="C127" s="11">
        <v>92</v>
      </c>
      <c r="D127" s="7"/>
      <c r="E127" s="7"/>
      <c r="F127" s="7" t="s">
        <v>242</v>
      </c>
      <c r="G127" s="64">
        <f>G128</f>
        <v>0</v>
      </c>
      <c r="H127" s="64">
        <f t="shared" si="80"/>
        <v>294418.65999999997</v>
      </c>
      <c r="I127" s="64">
        <f t="shared" si="80"/>
        <v>0</v>
      </c>
      <c r="J127" s="64">
        <f t="shared" si="80"/>
        <v>294418.65999999997</v>
      </c>
      <c r="K127" s="63"/>
      <c r="L127" s="63"/>
    </row>
    <row r="128" spans="2:12" x14ac:dyDescent="0.25">
      <c r="B128" s="11"/>
      <c r="C128" s="11"/>
      <c r="D128" s="7">
        <v>922</v>
      </c>
      <c r="E128" s="7"/>
      <c r="F128" s="7" t="s">
        <v>243</v>
      </c>
      <c r="G128" s="64">
        <f>G129</f>
        <v>0</v>
      </c>
      <c r="H128" s="64">
        <v>294418.65999999997</v>
      </c>
      <c r="I128" s="64">
        <f t="shared" si="80"/>
        <v>0</v>
      </c>
      <c r="J128" s="64">
        <v>294418.65999999997</v>
      </c>
      <c r="K128" s="63"/>
      <c r="L128" s="63"/>
    </row>
    <row r="129" spans="2:12" x14ac:dyDescent="0.25">
      <c r="B129" s="11"/>
      <c r="C129" s="11"/>
      <c r="D129" s="7"/>
      <c r="E129" s="7"/>
      <c r="F129" s="7"/>
      <c r="G129" s="64"/>
      <c r="H129" s="64"/>
      <c r="I129" s="64"/>
      <c r="J129" s="64"/>
      <c r="K129" s="63"/>
      <c r="L129" s="63"/>
    </row>
  </sheetData>
  <protectedRanges>
    <protectedRange algorithmName="SHA-512" hashValue="R8frfBQ/MhInQYm+jLEgMwgPwCkrGPIUaxyIFLRSCn/+fIsUU6bmJDax/r7gTh2PEAEvgODYwg0rRRjqSM/oww==" saltValue="tbZzHO5lCNHCDH5y3XGZag==" spinCount="100000" sqref="J31" name="Range1"/>
    <protectedRange algorithmName="SHA-512" hashValue="R8frfBQ/MhInQYm+jLEgMwgPwCkrGPIUaxyIFLRSCn/+fIsUU6bmJDax/r7gTh2PEAEvgODYwg0rRRjqSM/oww==" saltValue="tbZzHO5lCNHCDH5y3XGZag==" spinCount="100000" sqref="J32 J34:J35" name="Range1_1"/>
    <protectedRange algorithmName="SHA-512" hashValue="R8frfBQ/MhInQYm+jLEgMwgPwCkrGPIUaxyIFLRSCn/+fIsUU6bmJDax/r7gTh2PEAEvgODYwg0rRRjqSM/oww==" saltValue="tbZzHO5lCNHCDH5y3XGZag==" spinCount="100000" sqref="G31" name="Range1_3"/>
    <protectedRange algorithmName="SHA-512" hashValue="R8frfBQ/MhInQYm+jLEgMwgPwCkrGPIUaxyIFLRSCn/+fIsUU6bmJDax/r7gTh2PEAEvgODYwg0rRRjqSM/oww==" saltValue="tbZzHO5lCNHCDH5y3XGZag==" spinCount="100000" sqref="G32" name="Range1_1_2"/>
  </protectedRanges>
  <mergeCells count="7">
    <mergeCell ref="B4:L4"/>
    <mergeCell ref="B2:L2"/>
    <mergeCell ref="B42:F42"/>
    <mergeCell ref="B43:F43"/>
    <mergeCell ref="B8:F8"/>
    <mergeCell ref="B9:F9"/>
    <mergeCell ref="B6:L6"/>
  </mergeCells>
  <conditionalFormatting sqref="J31">
    <cfRule type="cellIs" dxfId="5" priority="7" operator="lessThan">
      <formula>-0.001</formula>
    </cfRule>
  </conditionalFormatting>
  <conditionalFormatting sqref="J32 J34:J35">
    <cfRule type="cellIs" dxfId="4" priority="6" operator="lessThan">
      <formula>-0.001</formula>
    </cfRule>
  </conditionalFormatting>
  <conditionalFormatting sqref="G31">
    <cfRule type="cellIs" dxfId="3" priority="2" operator="lessThan">
      <formula>-0.001</formula>
    </cfRule>
  </conditionalFormatting>
  <conditionalFormatting sqref="G32">
    <cfRule type="cellIs" dxfId="2" priority="1" operator="lessThan">
      <formula>-0.001</formula>
    </cfRule>
  </conditionalFormatting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41"/>
  <sheetViews>
    <sheetView workbookViewId="0">
      <selection activeCell="C39" sqref="C39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5"/>
      <c r="C1" s="15"/>
      <c r="D1" s="15"/>
      <c r="E1" s="15"/>
      <c r="F1" s="3"/>
      <c r="G1" s="3"/>
      <c r="H1" s="3"/>
    </row>
    <row r="2" spans="2:8" ht="15.75" customHeight="1" x14ac:dyDescent="0.25">
      <c r="B2" s="148" t="s">
        <v>31</v>
      </c>
      <c r="C2" s="148"/>
      <c r="D2" s="148"/>
      <c r="E2" s="148"/>
      <c r="F2" s="148"/>
      <c r="G2" s="148"/>
      <c r="H2" s="148"/>
    </row>
    <row r="3" spans="2:8" ht="18" x14ac:dyDescent="0.25">
      <c r="B3" s="38"/>
      <c r="C3" s="38"/>
      <c r="D3" s="38"/>
      <c r="E3" s="38"/>
      <c r="F3" s="39"/>
      <c r="G3" s="39"/>
      <c r="H3" s="39"/>
    </row>
    <row r="4" spans="2:8" ht="31.5" customHeight="1" x14ac:dyDescent="0.25">
      <c r="B4" s="31" t="s">
        <v>6</v>
      </c>
      <c r="C4" s="31" t="s">
        <v>207</v>
      </c>
      <c r="D4" s="31" t="s">
        <v>230</v>
      </c>
      <c r="E4" s="31" t="s">
        <v>58</v>
      </c>
      <c r="F4" s="31" t="s">
        <v>234</v>
      </c>
      <c r="G4" s="31" t="s">
        <v>16</v>
      </c>
      <c r="H4" s="31" t="s">
        <v>36</v>
      </c>
    </row>
    <row r="5" spans="2:8" s="24" customFormat="1" ht="11.25" x14ac:dyDescent="0.2"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 t="s">
        <v>18</v>
      </c>
      <c r="H5" s="32" t="s">
        <v>19</v>
      </c>
    </row>
    <row r="6" spans="2:8" x14ac:dyDescent="0.25">
      <c r="B6" s="51" t="s">
        <v>0</v>
      </c>
      <c r="C6" s="60">
        <f>C7+C9+C11+C14+C17+C19</f>
        <v>2869320.21</v>
      </c>
      <c r="D6" s="60">
        <f t="shared" ref="D6:F6" si="0">D7+D9+D11+D14+D17+D19</f>
        <v>5560618</v>
      </c>
      <c r="E6" s="60">
        <f t="shared" si="0"/>
        <v>0</v>
      </c>
      <c r="F6" s="60">
        <f t="shared" si="0"/>
        <v>2138646.5</v>
      </c>
      <c r="G6" s="64">
        <f>F6/C6*100</f>
        <v>74.534954047530306</v>
      </c>
      <c r="H6" s="64">
        <f>F6/D6*100</f>
        <v>38.460590171811837</v>
      </c>
    </row>
    <row r="7" spans="2:8" x14ac:dyDescent="0.25">
      <c r="B7" s="50" t="s">
        <v>29</v>
      </c>
      <c r="C7" s="64">
        <f t="shared" ref="C7:F7" si="1">C8</f>
        <v>128186.96</v>
      </c>
      <c r="D7" s="64">
        <f t="shared" si="1"/>
        <v>318107</v>
      </c>
      <c r="E7" s="64">
        <f t="shared" si="1"/>
        <v>0</v>
      </c>
      <c r="F7" s="64">
        <f t="shared" si="1"/>
        <v>238315.03</v>
      </c>
      <c r="G7" s="64">
        <f t="shared" ref="G7:G41" si="2">F7/C7*100</f>
        <v>185.91206937117474</v>
      </c>
      <c r="H7" s="64">
        <f t="shared" ref="H7:H39" si="3">F7/D7*100</f>
        <v>74.916625537947922</v>
      </c>
    </row>
    <row r="8" spans="2:8" x14ac:dyDescent="0.25">
      <c r="B8" s="8" t="s">
        <v>139</v>
      </c>
      <c r="C8" s="64">
        <v>128186.96</v>
      </c>
      <c r="D8" s="64">
        <v>318107</v>
      </c>
      <c r="E8" s="64"/>
      <c r="F8" s="64">
        <v>238315.03</v>
      </c>
      <c r="G8" s="64">
        <f t="shared" si="2"/>
        <v>185.91206937117474</v>
      </c>
      <c r="H8" s="64">
        <f t="shared" si="3"/>
        <v>74.916625537947922</v>
      </c>
    </row>
    <row r="9" spans="2:8" x14ac:dyDescent="0.25">
      <c r="B9" s="50" t="s">
        <v>28</v>
      </c>
      <c r="C9" s="64">
        <f t="shared" ref="C9:F9" si="4">C10</f>
        <v>186789.29</v>
      </c>
      <c r="D9" s="64">
        <f t="shared" si="4"/>
        <v>1757350</v>
      </c>
      <c r="E9" s="64">
        <f t="shared" si="4"/>
        <v>0</v>
      </c>
      <c r="F9" s="64">
        <f t="shared" si="4"/>
        <v>385548.63</v>
      </c>
      <c r="G9" s="64">
        <f t="shared" si="2"/>
        <v>206.40831709355498</v>
      </c>
      <c r="H9" s="64">
        <f t="shared" si="3"/>
        <v>21.939205622101461</v>
      </c>
    </row>
    <row r="10" spans="2:8" x14ac:dyDescent="0.25">
      <c r="B10" s="8" t="s">
        <v>140</v>
      </c>
      <c r="C10" s="64">
        <v>186789.29</v>
      </c>
      <c r="D10" s="64">
        <v>1757350</v>
      </c>
      <c r="E10" s="64"/>
      <c r="F10" s="64">
        <v>385548.63</v>
      </c>
      <c r="G10" s="64">
        <f t="shared" si="2"/>
        <v>206.40831709355498</v>
      </c>
      <c r="H10" s="64">
        <f t="shared" si="3"/>
        <v>21.939205622101461</v>
      </c>
    </row>
    <row r="11" spans="2:8" x14ac:dyDescent="0.25">
      <c r="B11" s="52" t="s">
        <v>141</v>
      </c>
      <c r="C11" s="64">
        <f t="shared" ref="C11:F11" si="5">C12+C13</f>
        <v>141590.98000000001</v>
      </c>
      <c r="D11" s="64">
        <f t="shared" si="5"/>
        <v>288300</v>
      </c>
      <c r="E11" s="64">
        <f t="shared" si="5"/>
        <v>0</v>
      </c>
      <c r="F11" s="64">
        <f t="shared" si="5"/>
        <v>93446.34</v>
      </c>
      <c r="G11" s="64">
        <f t="shared" si="2"/>
        <v>65.997382036624074</v>
      </c>
      <c r="H11" s="64">
        <f t="shared" si="3"/>
        <v>32.412882414151923</v>
      </c>
    </row>
    <row r="12" spans="2:8" x14ac:dyDescent="0.25">
      <c r="B12" s="13" t="s">
        <v>142</v>
      </c>
      <c r="C12" s="64">
        <v>42344.9</v>
      </c>
      <c r="D12" s="64">
        <v>76500</v>
      </c>
      <c r="E12" s="64"/>
      <c r="F12" s="64">
        <v>2810.41</v>
      </c>
      <c r="G12" s="64">
        <f t="shared" si="2"/>
        <v>6.6369503765506588</v>
      </c>
      <c r="H12" s="64">
        <f t="shared" si="3"/>
        <v>3.6737385620915033</v>
      </c>
    </row>
    <row r="13" spans="2:8" x14ac:dyDescent="0.25">
      <c r="B13" s="13" t="s">
        <v>143</v>
      </c>
      <c r="C13" s="64">
        <v>99246.080000000002</v>
      </c>
      <c r="D13" s="64">
        <v>211800</v>
      </c>
      <c r="E13" s="64"/>
      <c r="F13" s="64">
        <v>90635.93</v>
      </c>
      <c r="G13" s="64">
        <f t="shared" si="2"/>
        <v>91.3244432424938</v>
      </c>
      <c r="H13" s="64">
        <f t="shared" si="3"/>
        <v>42.793168083097264</v>
      </c>
    </row>
    <row r="14" spans="2:8" x14ac:dyDescent="0.25">
      <c r="B14" s="51" t="s">
        <v>144</v>
      </c>
      <c r="C14" s="64">
        <f t="shared" ref="C14:F14" si="6">C15+C16</f>
        <v>1206376.49</v>
      </c>
      <c r="D14" s="64">
        <f t="shared" si="6"/>
        <v>3128361</v>
      </c>
      <c r="E14" s="64">
        <f t="shared" si="6"/>
        <v>0</v>
      </c>
      <c r="F14" s="64">
        <f t="shared" si="6"/>
        <v>1380901.37</v>
      </c>
      <c r="G14" s="64">
        <f t="shared" si="2"/>
        <v>114.46686680706122</v>
      </c>
      <c r="H14" s="64">
        <f t="shared" si="3"/>
        <v>44.141368914904646</v>
      </c>
    </row>
    <row r="15" spans="2:8" x14ac:dyDescent="0.25">
      <c r="B15" s="8" t="s">
        <v>244</v>
      </c>
      <c r="C15" s="64">
        <v>1206376.49</v>
      </c>
      <c r="D15" s="64">
        <v>3122116</v>
      </c>
      <c r="E15" s="64"/>
      <c r="F15" s="64">
        <v>1380901.37</v>
      </c>
      <c r="G15" s="64">
        <f t="shared" si="2"/>
        <v>114.46686680706122</v>
      </c>
      <c r="H15" s="64">
        <f t="shared" si="3"/>
        <v>44.229662510938098</v>
      </c>
    </row>
    <row r="16" spans="2:8" x14ac:dyDescent="0.25">
      <c r="B16" s="8" t="s">
        <v>245</v>
      </c>
      <c r="C16" s="64"/>
      <c r="D16" s="64">
        <v>6245</v>
      </c>
      <c r="E16" s="64"/>
      <c r="F16" s="64"/>
      <c r="G16" s="64" t="e">
        <f t="shared" si="2"/>
        <v>#DIV/0!</v>
      </c>
      <c r="H16" s="64">
        <f t="shared" si="3"/>
        <v>0</v>
      </c>
    </row>
    <row r="17" spans="2:8" x14ac:dyDescent="0.25">
      <c r="B17" s="51" t="s">
        <v>145</v>
      </c>
      <c r="C17" s="64">
        <f t="shared" ref="C17:F17" si="7">C18</f>
        <v>1206376.49</v>
      </c>
      <c r="D17" s="64">
        <f t="shared" si="7"/>
        <v>68500</v>
      </c>
      <c r="E17" s="64">
        <f t="shared" si="7"/>
        <v>0</v>
      </c>
      <c r="F17" s="64">
        <f t="shared" si="7"/>
        <v>40435.129999999997</v>
      </c>
      <c r="G17" s="64">
        <f t="shared" si="2"/>
        <v>3.3517836542056618</v>
      </c>
      <c r="H17" s="64">
        <f t="shared" si="3"/>
        <v>59.02938686131386</v>
      </c>
    </row>
    <row r="18" spans="2:8" x14ac:dyDescent="0.25">
      <c r="B18" s="8" t="s">
        <v>146</v>
      </c>
      <c r="C18" s="64">
        <v>1206376.49</v>
      </c>
      <c r="D18" s="64">
        <v>68500</v>
      </c>
      <c r="E18" s="64"/>
      <c r="F18" s="64">
        <v>40435.129999999997</v>
      </c>
      <c r="G18" s="64">
        <f t="shared" si="2"/>
        <v>3.3517836542056618</v>
      </c>
      <c r="H18" s="64">
        <f t="shared" si="3"/>
        <v>59.02938686131386</v>
      </c>
    </row>
    <row r="19" spans="2:8" x14ac:dyDescent="0.25">
      <c r="B19" s="51" t="s">
        <v>147</v>
      </c>
      <c r="C19" s="64"/>
      <c r="D19" s="64"/>
      <c r="E19" s="64">
        <f t="shared" ref="E19" si="8">E20</f>
        <v>0</v>
      </c>
      <c r="F19" s="64"/>
      <c r="G19" s="64"/>
      <c r="H19" s="64"/>
    </row>
    <row r="20" spans="2:8" x14ac:dyDescent="0.25">
      <c r="B20" s="8" t="s">
        <v>148</v>
      </c>
      <c r="C20" s="64"/>
      <c r="D20" s="64"/>
      <c r="E20" s="64"/>
      <c r="F20" s="64"/>
      <c r="G20" s="64"/>
      <c r="H20" s="64"/>
    </row>
    <row r="21" spans="2:8" x14ac:dyDescent="0.25">
      <c r="B21" s="11"/>
      <c r="C21" s="64"/>
      <c r="D21" s="64"/>
      <c r="E21" s="64"/>
      <c r="F21" s="64"/>
      <c r="G21" s="64"/>
      <c r="H21" s="64"/>
    </row>
    <row r="22" spans="2:8" x14ac:dyDescent="0.25">
      <c r="B22" s="11"/>
      <c r="C22" s="64"/>
      <c r="D22" s="64"/>
      <c r="E22" s="64"/>
      <c r="F22" s="64"/>
      <c r="G22" s="64"/>
      <c r="H22" s="64"/>
    </row>
    <row r="23" spans="2:8" x14ac:dyDescent="0.25">
      <c r="B23" s="11"/>
      <c r="C23" s="64"/>
      <c r="D23" s="64"/>
      <c r="E23" s="64"/>
      <c r="F23" s="64"/>
      <c r="G23" s="64"/>
      <c r="H23" s="64"/>
    </row>
    <row r="24" spans="2:8" x14ac:dyDescent="0.25">
      <c r="B24" s="11"/>
      <c r="C24" s="64"/>
      <c r="D24" s="64"/>
      <c r="E24" s="64"/>
      <c r="F24" s="64"/>
      <c r="G24" s="64"/>
      <c r="H24" s="64"/>
    </row>
    <row r="25" spans="2:8" x14ac:dyDescent="0.25">
      <c r="B25" s="27"/>
      <c r="C25" s="64"/>
      <c r="D25" s="64"/>
      <c r="E25" s="64"/>
      <c r="F25" s="64"/>
      <c r="G25" s="64"/>
      <c r="H25" s="64"/>
    </row>
    <row r="26" spans="2:8" ht="15.75" customHeight="1" x14ac:dyDescent="0.25">
      <c r="B26" s="51" t="s">
        <v>1</v>
      </c>
      <c r="C26" s="60">
        <f>C27+C29+C31+C34+C38+C40</f>
        <v>1727587.22</v>
      </c>
      <c r="D26" s="60">
        <f t="shared" ref="D26:F26" si="9">D27+D29+D31+D34+D38+D40</f>
        <v>5560618</v>
      </c>
      <c r="E26" s="60">
        <f t="shared" si="9"/>
        <v>0</v>
      </c>
      <c r="F26" s="60">
        <f t="shared" si="9"/>
        <v>2431650.83</v>
      </c>
      <c r="G26" s="64">
        <f t="shared" si="2"/>
        <v>140.75415711862004</v>
      </c>
      <c r="H26" s="64">
        <f t="shared" si="3"/>
        <v>43.729866536417354</v>
      </c>
    </row>
    <row r="27" spans="2:8" ht="15.75" customHeight="1" x14ac:dyDescent="0.25">
      <c r="B27" s="50" t="s">
        <v>29</v>
      </c>
      <c r="C27" s="64">
        <f t="shared" ref="C27:F27" si="10">C28</f>
        <v>128186.96</v>
      </c>
      <c r="D27" s="64">
        <f t="shared" si="10"/>
        <v>318107</v>
      </c>
      <c r="E27" s="64">
        <f t="shared" si="10"/>
        <v>0</v>
      </c>
      <c r="F27" s="64">
        <f t="shared" si="10"/>
        <v>238315.03</v>
      </c>
      <c r="G27" s="64">
        <f t="shared" si="2"/>
        <v>185.91206937117474</v>
      </c>
      <c r="H27" s="64">
        <f t="shared" si="3"/>
        <v>74.916625537947922</v>
      </c>
    </row>
    <row r="28" spans="2:8" x14ac:dyDescent="0.25">
      <c r="B28" s="8" t="s">
        <v>139</v>
      </c>
      <c r="C28" s="64">
        <v>128186.96</v>
      </c>
      <c r="D28" s="64">
        <v>318107</v>
      </c>
      <c r="E28" s="64"/>
      <c r="F28" s="64">
        <v>238315.03</v>
      </c>
      <c r="G28" s="64">
        <f t="shared" si="2"/>
        <v>185.91206937117474</v>
      </c>
      <c r="H28" s="64">
        <f t="shared" si="3"/>
        <v>74.916625537947922</v>
      </c>
    </row>
    <row r="29" spans="2:8" x14ac:dyDescent="0.25">
      <c r="B29" s="50" t="s">
        <v>28</v>
      </c>
      <c r="C29" s="64">
        <f t="shared" ref="C29:F29" si="11">C30</f>
        <v>216633.5</v>
      </c>
      <c r="D29" s="64">
        <f t="shared" si="11"/>
        <v>1757350</v>
      </c>
      <c r="E29" s="64">
        <f t="shared" si="11"/>
        <v>0</v>
      </c>
      <c r="F29" s="64">
        <f t="shared" si="11"/>
        <v>456358.31</v>
      </c>
      <c r="G29" s="64">
        <f t="shared" si="2"/>
        <v>210.65915936362563</v>
      </c>
      <c r="H29" s="64">
        <f t="shared" si="3"/>
        <v>25.968549805104274</v>
      </c>
    </row>
    <row r="30" spans="2:8" x14ac:dyDescent="0.25">
      <c r="B30" s="8" t="s">
        <v>140</v>
      </c>
      <c r="C30" s="64">
        <v>216633.5</v>
      </c>
      <c r="D30" s="64">
        <v>1757350</v>
      </c>
      <c r="E30" s="64"/>
      <c r="F30" s="64">
        <v>456358.31</v>
      </c>
      <c r="G30" s="64">
        <f t="shared" si="2"/>
        <v>210.65915936362563</v>
      </c>
      <c r="H30" s="64">
        <f t="shared" si="3"/>
        <v>25.968549805104274</v>
      </c>
    </row>
    <row r="31" spans="2:8" x14ac:dyDescent="0.25">
      <c r="B31" s="52" t="s">
        <v>141</v>
      </c>
      <c r="C31" s="64">
        <f t="shared" ref="C31:F31" si="12">C32+C33</f>
        <v>135645.31</v>
      </c>
      <c r="D31" s="64">
        <f t="shared" si="12"/>
        <v>288300</v>
      </c>
      <c r="E31" s="64">
        <f t="shared" si="12"/>
        <v>0</v>
      </c>
      <c r="F31" s="64">
        <f t="shared" si="12"/>
        <v>93446.34</v>
      </c>
      <c r="G31" s="64">
        <f t="shared" si="2"/>
        <v>68.890210800506111</v>
      </c>
      <c r="H31" s="64">
        <f t="shared" si="3"/>
        <v>32.412882414151923</v>
      </c>
    </row>
    <row r="32" spans="2:8" x14ac:dyDescent="0.25">
      <c r="B32" s="13" t="s">
        <v>142</v>
      </c>
      <c r="C32" s="64">
        <v>36399.230000000003</v>
      </c>
      <c r="D32" s="64">
        <v>76500</v>
      </c>
      <c r="E32" s="64"/>
      <c r="F32" s="64">
        <v>2810.41</v>
      </c>
      <c r="G32" s="64">
        <f t="shared" si="2"/>
        <v>7.7210699237319016</v>
      </c>
      <c r="H32" s="64">
        <f t="shared" si="3"/>
        <v>3.6737385620915033</v>
      </c>
    </row>
    <row r="33" spans="2:8" x14ac:dyDescent="0.25">
      <c r="B33" s="13" t="s">
        <v>143</v>
      </c>
      <c r="C33" s="64">
        <v>99246.080000000002</v>
      </c>
      <c r="D33" s="64">
        <v>211800</v>
      </c>
      <c r="E33" s="64"/>
      <c r="F33" s="64">
        <v>90635.93</v>
      </c>
      <c r="G33" s="64">
        <f t="shared" si="2"/>
        <v>91.3244432424938</v>
      </c>
      <c r="H33" s="64">
        <f t="shared" si="3"/>
        <v>42.793168083097264</v>
      </c>
    </row>
    <row r="34" spans="2:8" x14ac:dyDescent="0.25">
      <c r="B34" s="51" t="s">
        <v>144</v>
      </c>
      <c r="C34" s="64">
        <f>C35+C36+C37</f>
        <v>1242695.4099999999</v>
      </c>
      <c r="D34" s="64">
        <f t="shared" ref="C34:F34" si="13">D35+D36</f>
        <v>3128361</v>
      </c>
      <c r="E34" s="64">
        <f t="shared" si="13"/>
        <v>0</v>
      </c>
      <c r="F34" s="64">
        <f t="shared" si="13"/>
        <v>1603096.02</v>
      </c>
      <c r="G34" s="64">
        <f t="shared" si="2"/>
        <v>129.00152419489504</v>
      </c>
      <c r="H34" s="64">
        <f t="shared" si="3"/>
        <v>51.243958737498652</v>
      </c>
    </row>
    <row r="35" spans="2:8" x14ac:dyDescent="0.25">
      <c r="B35" s="8" t="s">
        <v>244</v>
      </c>
      <c r="C35" s="64">
        <v>1213000.25</v>
      </c>
      <c r="D35" s="64">
        <v>3122116</v>
      </c>
      <c r="E35" s="64"/>
      <c r="F35" s="64">
        <v>1603096.02</v>
      </c>
      <c r="G35" s="64">
        <f t="shared" si="2"/>
        <v>132.15957869753117</v>
      </c>
      <c r="H35" s="64">
        <f t="shared" si="3"/>
        <v>51.346459260322163</v>
      </c>
    </row>
    <row r="36" spans="2:8" x14ac:dyDescent="0.25">
      <c r="B36" s="8" t="s">
        <v>245</v>
      </c>
      <c r="C36" s="64"/>
      <c r="D36" s="64">
        <v>6245</v>
      </c>
      <c r="E36" s="64"/>
      <c r="F36" s="64"/>
      <c r="G36" s="64" t="e">
        <f t="shared" si="2"/>
        <v>#DIV/0!</v>
      </c>
      <c r="H36" s="64">
        <f t="shared" si="3"/>
        <v>0</v>
      </c>
    </row>
    <row r="37" spans="2:8" x14ac:dyDescent="0.25">
      <c r="B37" s="8" t="s">
        <v>269</v>
      </c>
      <c r="C37" s="64">
        <v>29695.16</v>
      </c>
      <c r="D37" s="64"/>
      <c r="E37" s="64"/>
      <c r="F37" s="64"/>
      <c r="G37" s="64"/>
      <c r="H37" s="64"/>
    </row>
    <row r="38" spans="2:8" x14ac:dyDescent="0.25">
      <c r="B38" s="51" t="s">
        <v>145</v>
      </c>
      <c r="C38" s="64">
        <f t="shared" ref="C38:F38" si="14">C39</f>
        <v>4426.04</v>
      </c>
      <c r="D38" s="64">
        <f t="shared" si="14"/>
        <v>68500</v>
      </c>
      <c r="E38" s="64">
        <f t="shared" si="14"/>
        <v>0</v>
      </c>
      <c r="F38" s="64">
        <f t="shared" si="14"/>
        <v>40435.129999999997</v>
      </c>
      <c r="G38" s="64">
        <f t="shared" si="2"/>
        <v>913.57353300015359</v>
      </c>
      <c r="H38" s="64">
        <f t="shared" si="3"/>
        <v>59.02938686131386</v>
      </c>
    </row>
    <row r="39" spans="2:8" x14ac:dyDescent="0.25">
      <c r="B39" s="8" t="s">
        <v>146</v>
      </c>
      <c r="C39" s="64">
        <v>4426.04</v>
      </c>
      <c r="D39" s="64">
        <v>68500</v>
      </c>
      <c r="E39" s="64"/>
      <c r="F39" s="64">
        <v>40435.129999999997</v>
      </c>
      <c r="G39" s="64">
        <f t="shared" si="2"/>
        <v>913.57353300015359</v>
      </c>
      <c r="H39" s="64">
        <f t="shared" si="3"/>
        <v>59.02938686131386</v>
      </c>
    </row>
    <row r="40" spans="2:8" x14ac:dyDescent="0.25">
      <c r="B40" s="51" t="s">
        <v>147</v>
      </c>
      <c r="C40" s="64">
        <f t="shared" ref="C40:F40" si="15">C41</f>
        <v>0</v>
      </c>
      <c r="D40" s="64">
        <f t="shared" si="15"/>
        <v>0</v>
      </c>
      <c r="E40" s="64">
        <f t="shared" si="15"/>
        <v>0</v>
      </c>
      <c r="F40" s="64">
        <f t="shared" si="15"/>
        <v>0</v>
      </c>
      <c r="G40" s="64" t="e">
        <f t="shared" si="2"/>
        <v>#DIV/0!</v>
      </c>
      <c r="H40" s="64"/>
    </row>
    <row r="41" spans="2:8" x14ac:dyDescent="0.25">
      <c r="B41" s="8" t="s">
        <v>148</v>
      </c>
      <c r="C41" s="64"/>
      <c r="D41" s="64"/>
      <c r="E41" s="64"/>
      <c r="F41" s="64"/>
      <c r="G41" s="64" t="e">
        <f t="shared" si="2"/>
        <v>#DIV/0!</v>
      </c>
      <c r="H41" s="64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3"/>
  <sheetViews>
    <sheetView workbookViewId="0">
      <selection activeCell="C8" sqref="C8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5"/>
      <c r="C1" s="15"/>
      <c r="D1" s="15"/>
      <c r="E1" s="15"/>
      <c r="F1" s="3"/>
      <c r="G1" s="3"/>
      <c r="H1" s="3"/>
    </row>
    <row r="2" spans="2:8" ht="15.75" customHeight="1" x14ac:dyDescent="0.25">
      <c r="B2" s="148" t="s">
        <v>34</v>
      </c>
      <c r="C2" s="148"/>
      <c r="D2" s="148"/>
      <c r="E2" s="148"/>
      <c r="F2" s="148"/>
      <c r="G2" s="148"/>
      <c r="H2" s="148"/>
    </row>
    <row r="3" spans="2:8" ht="18" x14ac:dyDescent="0.25">
      <c r="B3" s="38"/>
      <c r="C3" s="38"/>
      <c r="D3" s="38"/>
      <c r="E3" s="38"/>
      <c r="F3" s="39"/>
      <c r="G3" s="39"/>
      <c r="H3" s="39"/>
    </row>
    <row r="4" spans="2:8" ht="31.5" customHeight="1" x14ac:dyDescent="0.25">
      <c r="B4" s="31" t="s">
        <v>6</v>
      </c>
      <c r="C4" s="31" t="s">
        <v>235</v>
      </c>
      <c r="D4" s="31" t="s">
        <v>230</v>
      </c>
      <c r="E4" s="31" t="s">
        <v>58</v>
      </c>
      <c r="F4" s="31" t="s">
        <v>236</v>
      </c>
      <c r="G4" s="31" t="s">
        <v>16</v>
      </c>
      <c r="H4" s="31" t="s">
        <v>36</v>
      </c>
    </row>
    <row r="5" spans="2:8" s="24" customFormat="1" ht="11.25" x14ac:dyDescent="0.2"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 t="s">
        <v>18</v>
      </c>
      <c r="H5" s="32" t="s">
        <v>19</v>
      </c>
    </row>
    <row r="6" spans="2:8" ht="15.75" customHeight="1" x14ac:dyDescent="0.25">
      <c r="B6" s="52" t="s">
        <v>7</v>
      </c>
      <c r="C6" s="60">
        <f>C7</f>
        <v>1727587.22</v>
      </c>
      <c r="D6" s="60">
        <v>5560618</v>
      </c>
      <c r="E6" s="60">
        <f t="shared" ref="E6:F6" si="0">E7</f>
        <v>0</v>
      </c>
      <c r="F6" s="60">
        <f t="shared" si="0"/>
        <v>2137232.17</v>
      </c>
      <c r="G6" s="64">
        <f>F6/C6*100</f>
        <v>123.71196922839009</v>
      </c>
      <c r="H6" s="64">
        <f>F6/D6*100</f>
        <v>38.435155408985118</v>
      </c>
    </row>
    <row r="7" spans="2:8" ht="15.75" customHeight="1" x14ac:dyDescent="0.25">
      <c r="B7" s="52" t="s">
        <v>149</v>
      </c>
      <c r="C7" s="64">
        <f t="shared" ref="C7:E7" si="1">C8+C9</f>
        <v>1727587.22</v>
      </c>
      <c r="D7" s="64">
        <f>D8+D9+D10</f>
        <v>5266200.12</v>
      </c>
      <c r="E7" s="64">
        <f t="shared" ref="E7:F7" si="2">E8+E9+E10</f>
        <v>0</v>
      </c>
      <c r="F7" s="64">
        <f t="shared" si="2"/>
        <v>2137232.17</v>
      </c>
      <c r="G7" s="64">
        <f t="shared" ref="G7:G9" si="3">F7/C7*100</f>
        <v>123.71196922839009</v>
      </c>
      <c r="H7" s="64">
        <f t="shared" ref="H7:H10" si="4">F7/D7*100</f>
        <v>40.58395277997905</v>
      </c>
    </row>
    <row r="8" spans="2:8" x14ac:dyDescent="0.25">
      <c r="B8" s="13" t="s">
        <v>150</v>
      </c>
      <c r="C8" s="64">
        <v>1727587.22</v>
      </c>
      <c r="D8" s="64">
        <v>5246699.12</v>
      </c>
      <c r="E8" s="64"/>
      <c r="F8" s="64">
        <v>2131454.85</v>
      </c>
      <c r="G8" s="64">
        <f t="shared" si="3"/>
        <v>123.37755369595753</v>
      </c>
      <c r="H8" s="64">
        <f t="shared" si="4"/>
        <v>40.624682324074271</v>
      </c>
    </row>
    <row r="9" spans="2:8" x14ac:dyDescent="0.25">
      <c r="B9" s="28" t="s">
        <v>151</v>
      </c>
      <c r="C9" s="64"/>
      <c r="D9" s="64">
        <v>5800</v>
      </c>
      <c r="E9" s="64"/>
      <c r="F9" s="64">
        <v>5777.32</v>
      </c>
      <c r="G9" s="64" t="e">
        <f t="shared" si="3"/>
        <v>#DIV/0!</v>
      </c>
      <c r="H9" s="64">
        <f t="shared" si="4"/>
        <v>99.608965517241373</v>
      </c>
    </row>
    <row r="10" spans="2:8" x14ac:dyDescent="0.25">
      <c r="B10" s="28" t="s">
        <v>246</v>
      </c>
      <c r="C10" s="4"/>
      <c r="D10" s="4">
        <v>13701</v>
      </c>
      <c r="E10" s="4"/>
      <c r="F10" s="25"/>
      <c r="G10" s="25"/>
      <c r="H10" s="25">
        <f t="shared" si="4"/>
        <v>0</v>
      </c>
    </row>
    <row r="11" spans="2:8" x14ac:dyDescent="0.25">
      <c r="B11" s="6"/>
      <c r="C11" s="4"/>
      <c r="D11" s="4"/>
      <c r="E11" s="5"/>
      <c r="F11" s="25"/>
      <c r="G11" s="25"/>
      <c r="H11" s="25"/>
    </row>
    <row r="12" spans="2:8" x14ac:dyDescent="0.25">
      <c r="B12" s="27"/>
      <c r="C12" s="4"/>
      <c r="D12" s="4"/>
      <c r="E12" s="5"/>
      <c r="F12" s="25"/>
      <c r="G12" s="25"/>
      <c r="H12" s="25"/>
    </row>
    <row r="13" spans="2:8" x14ac:dyDescent="0.25">
      <c r="B13" s="11"/>
      <c r="C13" s="4"/>
      <c r="D13" s="4"/>
      <c r="E13" s="5"/>
      <c r="F13" s="25"/>
      <c r="G13" s="25"/>
      <c r="H13" s="25"/>
    </row>
  </sheetData>
  <mergeCells count="1">
    <mergeCell ref="B2:H2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18"/>
  <sheetViews>
    <sheetView workbookViewId="0">
      <selection activeCell="G17" sqref="G17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ht="15.75" customHeight="1" x14ac:dyDescent="0.25">
      <c r="B2" s="148" t="s">
        <v>11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2:12" ht="18" x14ac:dyDescent="0.25">
      <c r="B3" s="38"/>
      <c r="C3" s="38"/>
      <c r="D3" s="38"/>
      <c r="E3" s="38"/>
      <c r="F3" s="38"/>
      <c r="G3" s="38"/>
      <c r="H3" s="38"/>
      <c r="I3" s="38"/>
      <c r="J3" s="39"/>
      <c r="K3" s="39"/>
      <c r="L3" s="39"/>
    </row>
    <row r="4" spans="2:12" ht="18" customHeight="1" x14ac:dyDescent="0.25">
      <c r="B4" s="148" t="s">
        <v>47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</row>
    <row r="5" spans="2:12" ht="15.75" customHeight="1" x14ac:dyDescent="0.25">
      <c r="B5" s="148" t="s">
        <v>32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</row>
    <row r="6" spans="2:12" ht="18" x14ac:dyDescent="0.25">
      <c r="B6" s="38"/>
      <c r="C6" s="38"/>
      <c r="D6" s="38"/>
      <c r="E6" s="38"/>
      <c r="F6" s="38"/>
      <c r="G6" s="38"/>
      <c r="H6" s="38"/>
      <c r="I6" s="38"/>
      <c r="J6" s="39"/>
      <c r="K6" s="39"/>
      <c r="L6" s="39"/>
    </row>
    <row r="7" spans="2:12" ht="29.25" customHeight="1" x14ac:dyDescent="0.25">
      <c r="B7" s="160" t="s">
        <v>6</v>
      </c>
      <c r="C7" s="161"/>
      <c r="D7" s="161"/>
      <c r="E7" s="161"/>
      <c r="F7" s="162"/>
      <c r="G7" s="33" t="s">
        <v>206</v>
      </c>
      <c r="H7" s="33" t="s">
        <v>230</v>
      </c>
      <c r="I7" s="33" t="s">
        <v>58</v>
      </c>
      <c r="J7" s="33" t="s">
        <v>237</v>
      </c>
      <c r="K7" s="33" t="s">
        <v>36</v>
      </c>
      <c r="L7" s="33" t="s">
        <v>36</v>
      </c>
    </row>
    <row r="8" spans="2:12" s="24" customFormat="1" ht="11.25" x14ac:dyDescent="0.2">
      <c r="B8" s="163">
        <v>1</v>
      </c>
      <c r="C8" s="164"/>
      <c r="D8" s="164"/>
      <c r="E8" s="164"/>
      <c r="F8" s="165"/>
      <c r="G8" s="34">
        <v>2</v>
      </c>
      <c r="H8" s="34">
        <v>3</v>
      </c>
      <c r="I8" s="34">
        <v>4</v>
      </c>
      <c r="J8" s="34">
        <v>5</v>
      </c>
      <c r="K8" s="34" t="s">
        <v>18</v>
      </c>
      <c r="L8" s="34" t="s">
        <v>19</v>
      </c>
    </row>
    <row r="9" spans="2:12" ht="25.5" x14ac:dyDescent="0.25">
      <c r="B9" s="6">
        <v>8</v>
      </c>
      <c r="C9" s="6"/>
      <c r="D9" s="6"/>
      <c r="E9" s="6"/>
      <c r="F9" s="6" t="s">
        <v>8</v>
      </c>
      <c r="G9" s="60"/>
      <c r="H9" s="60">
        <v>0</v>
      </c>
      <c r="I9" s="60">
        <f t="shared" ref="H9:J11" si="0">I10</f>
        <v>0</v>
      </c>
      <c r="J9" s="60"/>
      <c r="K9" s="25" t="e">
        <f>J9/G9*100</f>
        <v>#DIV/0!</v>
      </c>
      <c r="L9" s="63" t="e">
        <f>J9/H9*100</f>
        <v>#DIV/0!</v>
      </c>
    </row>
    <row r="10" spans="2:12" x14ac:dyDescent="0.25">
      <c r="B10" s="6"/>
      <c r="C10" s="11">
        <v>84</v>
      </c>
      <c r="D10" s="11"/>
      <c r="E10" s="11"/>
      <c r="F10" s="11" t="s">
        <v>13</v>
      </c>
      <c r="G10" s="64"/>
      <c r="H10" s="64">
        <f t="shared" si="0"/>
        <v>0</v>
      </c>
      <c r="I10" s="64">
        <f t="shared" si="0"/>
        <v>0</v>
      </c>
      <c r="J10" s="64">
        <f t="shared" si="0"/>
        <v>0</v>
      </c>
      <c r="K10" s="25" t="e">
        <f t="shared" ref="K10:K12" si="1">J10/G10*100</f>
        <v>#DIV/0!</v>
      </c>
      <c r="L10" s="63" t="e">
        <f t="shared" ref="L10:L17" si="2">J10/H10*100</f>
        <v>#DIV/0!</v>
      </c>
    </row>
    <row r="11" spans="2:12" ht="51" x14ac:dyDescent="0.25">
      <c r="B11" s="7"/>
      <c r="C11" s="7"/>
      <c r="D11" s="7">
        <v>844</v>
      </c>
      <c r="E11" s="7"/>
      <c r="F11" s="26" t="s">
        <v>152</v>
      </c>
      <c r="G11" s="64"/>
      <c r="H11" s="64">
        <f t="shared" si="0"/>
        <v>0</v>
      </c>
      <c r="I11" s="64">
        <f t="shared" si="0"/>
        <v>0</v>
      </c>
      <c r="J11" s="64">
        <f t="shared" si="0"/>
        <v>0</v>
      </c>
      <c r="K11" s="25" t="e">
        <f t="shared" si="1"/>
        <v>#DIV/0!</v>
      </c>
      <c r="L11" s="63" t="e">
        <f t="shared" si="2"/>
        <v>#DIV/0!</v>
      </c>
    </row>
    <row r="12" spans="2:12" ht="55.5" customHeight="1" x14ac:dyDescent="0.25">
      <c r="B12" s="7"/>
      <c r="C12" s="7"/>
      <c r="D12" s="7"/>
      <c r="E12" s="7">
        <v>8443</v>
      </c>
      <c r="F12" s="26" t="s">
        <v>153</v>
      </c>
      <c r="G12" s="4">
        <v>0</v>
      </c>
      <c r="H12" s="4"/>
      <c r="I12" s="4"/>
      <c r="J12" s="25"/>
      <c r="K12" s="25" t="e">
        <f t="shared" si="1"/>
        <v>#DIV/0!</v>
      </c>
      <c r="L12" s="63" t="e">
        <f t="shared" si="2"/>
        <v>#DIV/0!</v>
      </c>
    </row>
    <row r="13" spans="2:12" x14ac:dyDescent="0.25">
      <c r="B13" s="7"/>
      <c r="C13" s="7"/>
      <c r="D13" s="7"/>
      <c r="E13" s="8" t="s">
        <v>23</v>
      </c>
      <c r="F13" s="13"/>
      <c r="G13" s="4"/>
      <c r="H13" s="4"/>
      <c r="I13" s="4"/>
      <c r="J13" s="25"/>
      <c r="K13" s="25"/>
      <c r="L13" s="63" t="e">
        <f t="shared" si="2"/>
        <v>#DIV/0!</v>
      </c>
    </row>
    <row r="14" spans="2:12" ht="25.5" x14ac:dyDescent="0.25">
      <c r="B14" s="9">
        <v>5</v>
      </c>
      <c r="C14" s="10"/>
      <c r="D14" s="10"/>
      <c r="E14" s="10"/>
      <c r="F14" s="18" t="s">
        <v>9</v>
      </c>
      <c r="G14" s="4">
        <f>G15</f>
        <v>0</v>
      </c>
      <c r="H14" s="4">
        <f t="shared" ref="G14:J16" si="3">H15</f>
        <v>0</v>
      </c>
      <c r="I14" s="4">
        <f t="shared" si="3"/>
        <v>0</v>
      </c>
      <c r="J14" s="4">
        <f t="shared" si="3"/>
        <v>0</v>
      </c>
      <c r="K14" s="25"/>
      <c r="L14" s="63" t="e">
        <f t="shared" si="2"/>
        <v>#DIV/0!</v>
      </c>
    </row>
    <row r="15" spans="2:12" ht="25.5" x14ac:dyDescent="0.25">
      <c r="B15" s="11"/>
      <c r="C15" s="11">
        <v>54</v>
      </c>
      <c r="D15" s="11"/>
      <c r="E15" s="11"/>
      <c r="F15" s="19" t="s">
        <v>14</v>
      </c>
      <c r="G15" s="4">
        <f t="shared" si="3"/>
        <v>0</v>
      </c>
      <c r="H15" s="4"/>
      <c r="I15" s="4">
        <f t="shared" si="3"/>
        <v>0</v>
      </c>
      <c r="J15" s="4"/>
      <c r="K15" s="25"/>
      <c r="L15" s="63" t="e">
        <f t="shared" si="2"/>
        <v>#DIV/0!</v>
      </c>
    </row>
    <row r="16" spans="2:12" x14ac:dyDescent="0.25">
      <c r="B16" s="11"/>
      <c r="C16" s="11"/>
      <c r="D16" s="11">
        <v>544</v>
      </c>
      <c r="E16" s="26"/>
      <c r="F16" s="7" t="s">
        <v>14</v>
      </c>
      <c r="G16" s="4">
        <f t="shared" si="3"/>
        <v>0</v>
      </c>
      <c r="H16" s="4"/>
      <c r="I16" s="4">
        <f t="shared" si="3"/>
        <v>0</v>
      </c>
      <c r="J16" s="4"/>
      <c r="K16" s="25"/>
      <c r="L16" s="63" t="e">
        <f t="shared" si="2"/>
        <v>#DIV/0!</v>
      </c>
    </row>
    <row r="17" spans="2:12" x14ac:dyDescent="0.25">
      <c r="B17" s="11"/>
      <c r="C17" s="11"/>
      <c r="D17" s="11"/>
      <c r="E17" s="26">
        <v>5443</v>
      </c>
      <c r="F17" s="7" t="s">
        <v>189</v>
      </c>
      <c r="G17" s="65"/>
      <c r="H17" s="4"/>
      <c r="I17" s="5"/>
      <c r="J17" s="65"/>
      <c r="K17" s="25"/>
      <c r="L17" s="63" t="e">
        <f t="shared" si="2"/>
        <v>#DIV/0!</v>
      </c>
    </row>
    <row r="18" spans="2:12" x14ac:dyDescent="0.25">
      <c r="B18" s="12"/>
      <c r="C18" s="10"/>
      <c r="D18" s="10"/>
      <c r="E18" s="10"/>
      <c r="F18" s="18" t="s">
        <v>23</v>
      </c>
      <c r="G18" s="4"/>
      <c r="H18" s="4"/>
      <c r="I18" s="4"/>
      <c r="J18" s="25"/>
      <c r="K18" s="25"/>
      <c r="L18" s="25"/>
    </row>
  </sheetData>
  <mergeCells count="5">
    <mergeCell ref="B7:F7"/>
    <mergeCell ref="B2:L2"/>
    <mergeCell ref="B4:L4"/>
    <mergeCell ref="B5:L5"/>
    <mergeCell ref="B8:F8"/>
  </mergeCells>
  <pageMargins left="0.7" right="0.7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6"/>
  <sheetViews>
    <sheetView workbookViewId="0">
      <selection activeCell="C12" sqref="C12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5"/>
      <c r="C1" s="15"/>
      <c r="D1" s="15"/>
      <c r="E1" s="15"/>
      <c r="F1" s="3"/>
      <c r="G1" s="3"/>
      <c r="H1" s="3"/>
    </row>
    <row r="2" spans="2:8" ht="15.75" customHeight="1" x14ac:dyDescent="0.25">
      <c r="B2" s="148" t="s">
        <v>33</v>
      </c>
      <c r="C2" s="148"/>
      <c r="D2" s="148"/>
      <c r="E2" s="148"/>
      <c r="F2" s="148"/>
      <c r="G2" s="148"/>
      <c r="H2" s="148"/>
    </row>
    <row r="3" spans="2:8" ht="18" x14ac:dyDescent="0.25">
      <c r="B3" s="38"/>
      <c r="C3" s="38"/>
      <c r="D3" s="38"/>
      <c r="E3" s="38"/>
      <c r="F3" s="39"/>
      <c r="G3" s="39"/>
      <c r="H3" s="39"/>
    </row>
    <row r="4" spans="2:8" ht="31.5" customHeight="1" x14ac:dyDescent="0.25">
      <c r="B4" s="31" t="s">
        <v>6</v>
      </c>
      <c r="C4" s="31" t="s">
        <v>238</v>
      </c>
      <c r="D4" s="31" t="s">
        <v>230</v>
      </c>
      <c r="E4" s="31" t="s">
        <v>58</v>
      </c>
      <c r="F4" s="31" t="s">
        <v>234</v>
      </c>
      <c r="G4" s="31" t="s">
        <v>16</v>
      </c>
      <c r="H4" s="31" t="s">
        <v>36</v>
      </c>
    </row>
    <row r="5" spans="2:8" s="24" customFormat="1" ht="11.25" x14ac:dyDescent="0.2"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 t="s">
        <v>18</v>
      </c>
      <c r="H5" s="32" t="s">
        <v>19</v>
      </c>
    </row>
    <row r="6" spans="2:8" x14ac:dyDescent="0.25">
      <c r="B6" s="52" t="s">
        <v>154</v>
      </c>
      <c r="C6" s="60">
        <f>C7</f>
        <v>0</v>
      </c>
      <c r="D6" s="60">
        <f t="shared" ref="D6:F7" si="0">D7</f>
        <v>0</v>
      </c>
      <c r="E6" s="60">
        <f t="shared" si="0"/>
        <v>0</v>
      </c>
      <c r="F6" s="60">
        <f t="shared" si="0"/>
        <v>0</v>
      </c>
      <c r="G6" s="63" t="e">
        <f>F6/C6*100</f>
        <v>#DIV/0!</v>
      </c>
      <c r="H6" s="63" t="e">
        <f>F6/D6*100</f>
        <v>#DIV/0!</v>
      </c>
    </row>
    <row r="7" spans="2:8" x14ac:dyDescent="0.25">
      <c r="B7" s="52" t="s">
        <v>155</v>
      </c>
      <c r="C7" s="64"/>
      <c r="D7" s="64">
        <f t="shared" si="0"/>
        <v>0</v>
      </c>
      <c r="E7" s="64">
        <f t="shared" si="0"/>
        <v>0</v>
      </c>
      <c r="F7" s="64">
        <f t="shared" si="0"/>
        <v>0</v>
      </c>
      <c r="G7" s="63" t="e">
        <f t="shared" ref="G7:G12" si="1">F7/C7*100</f>
        <v>#DIV/0!</v>
      </c>
      <c r="H7" s="63" t="e">
        <f t="shared" ref="H7:H12" si="2">F7/D7*100</f>
        <v>#DIV/0!</v>
      </c>
    </row>
    <row r="8" spans="2:8" x14ac:dyDescent="0.25">
      <c r="B8" s="13" t="s">
        <v>156</v>
      </c>
      <c r="C8" s="64"/>
      <c r="D8" s="64"/>
      <c r="E8" s="64"/>
      <c r="F8" s="64"/>
      <c r="G8" s="63" t="e">
        <f t="shared" si="1"/>
        <v>#DIV/0!</v>
      </c>
      <c r="H8" s="63" t="e">
        <f t="shared" si="2"/>
        <v>#DIV/0!</v>
      </c>
    </row>
    <row r="9" spans="2:8" x14ac:dyDescent="0.25">
      <c r="B9" s="13"/>
      <c r="C9" s="64"/>
      <c r="D9" s="64"/>
      <c r="E9" s="64"/>
      <c r="F9" s="64"/>
      <c r="G9" s="63" t="e">
        <f t="shared" si="1"/>
        <v>#DIV/0!</v>
      </c>
      <c r="H9" s="63"/>
    </row>
    <row r="10" spans="2:8" x14ac:dyDescent="0.25">
      <c r="B10" s="52" t="s">
        <v>157</v>
      </c>
      <c r="C10" s="64">
        <f>C12</f>
        <v>0</v>
      </c>
      <c r="D10" s="64">
        <f t="shared" ref="D10:F10" si="3">D12</f>
        <v>0</v>
      </c>
      <c r="E10" s="64">
        <f t="shared" si="3"/>
        <v>0</v>
      </c>
      <c r="F10" s="64">
        <f t="shared" si="3"/>
        <v>0</v>
      </c>
      <c r="G10" s="63" t="e">
        <f t="shared" si="1"/>
        <v>#DIV/0!</v>
      </c>
      <c r="H10" s="63" t="e">
        <f t="shared" si="2"/>
        <v>#DIV/0!</v>
      </c>
    </row>
    <row r="11" spans="2:8" x14ac:dyDescent="0.25">
      <c r="B11" s="52" t="s">
        <v>155</v>
      </c>
      <c r="C11" s="64">
        <f>C13</f>
        <v>0</v>
      </c>
      <c r="D11" s="64">
        <f t="shared" ref="D11:F11" si="4">D13</f>
        <v>0</v>
      </c>
      <c r="E11" s="64">
        <f t="shared" si="4"/>
        <v>0</v>
      </c>
      <c r="F11" s="64">
        <f t="shared" si="4"/>
        <v>0</v>
      </c>
      <c r="G11" s="63" t="e">
        <f t="shared" si="1"/>
        <v>#DIV/0!</v>
      </c>
      <c r="H11" s="63"/>
    </row>
    <row r="12" spans="2:8" x14ac:dyDescent="0.25">
      <c r="B12" s="13" t="s">
        <v>156</v>
      </c>
      <c r="C12" s="64"/>
      <c r="D12" s="64"/>
      <c r="E12" s="64"/>
      <c r="F12" s="64"/>
      <c r="G12" s="63" t="e">
        <f t="shared" si="1"/>
        <v>#DIV/0!</v>
      </c>
      <c r="H12" s="63" t="e">
        <f t="shared" si="2"/>
        <v>#DIV/0!</v>
      </c>
    </row>
    <row r="13" spans="2:8" x14ac:dyDescent="0.25">
      <c r="B13" s="52"/>
      <c r="C13" s="4"/>
      <c r="D13" s="4"/>
      <c r="E13" s="5"/>
      <c r="F13" s="25"/>
      <c r="G13" s="25"/>
      <c r="H13" s="25"/>
    </row>
    <row r="14" spans="2:8" x14ac:dyDescent="0.25">
      <c r="B14" s="52"/>
      <c r="C14" s="4"/>
      <c r="D14" s="4"/>
      <c r="E14" s="5"/>
      <c r="F14" s="25"/>
      <c r="G14" s="25"/>
      <c r="H14" s="25"/>
    </row>
    <row r="15" spans="2:8" x14ac:dyDescent="0.25">
      <c r="B15" s="13"/>
      <c r="C15" s="4"/>
      <c r="D15" s="4"/>
      <c r="E15" s="5"/>
      <c r="F15" s="25"/>
      <c r="G15" s="25"/>
      <c r="H15" s="25"/>
    </row>
    <row r="16" spans="2:8" x14ac:dyDescent="0.25">
      <c r="B16" s="13"/>
      <c r="C16" s="4"/>
      <c r="D16" s="4"/>
      <c r="E16" s="5"/>
      <c r="F16" s="25"/>
      <c r="G16" s="25"/>
      <c r="H16" s="25"/>
    </row>
    <row r="17" spans="2:8" ht="15.75" customHeight="1" x14ac:dyDescent="0.25">
      <c r="B17" s="52"/>
      <c r="C17" s="4"/>
      <c r="D17" s="4"/>
      <c r="E17" s="5"/>
      <c r="F17" s="25"/>
      <c r="G17" s="25"/>
      <c r="H17" s="25"/>
    </row>
    <row r="18" spans="2:8" ht="15.75" customHeight="1" x14ac:dyDescent="0.25">
      <c r="B18" s="52"/>
      <c r="C18" s="4"/>
      <c r="D18" s="4"/>
      <c r="E18" s="4"/>
      <c r="F18" s="25"/>
      <c r="G18" s="25"/>
      <c r="H18" s="25"/>
    </row>
    <row r="19" spans="2:8" x14ac:dyDescent="0.25">
      <c r="B19" s="13"/>
      <c r="C19" s="4"/>
      <c r="D19" s="4"/>
      <c r="E19" s="4"/>
      <c r="F19" s="25"/>
      <c r="G19" s="25"/>
      <c r="H19" s="25"/>
    </row>
    <row r="20" spans="2:8" x14ac:dyDescent="0.25">
      <c r="B20" s="52"/>
      <c r="C20" s="4"/>
      <c r="D20" s="4"/>
      <c r="E20" s="4"/>
      <c r="F20" s="25"/>
      <c r="G20" s="25"/>
      <c r="H20" s="25"/>
    </row>
    <row r="21" spans="2:8" x14ac:dyDescent="0.25">
      <c r="B21" s="52"/>
      <c r="C21" s="4"/>
      <c r="D21" s="4"/>
      <c r="E21" s="4"/>
      <c r="F21" s="25"/>
      <c r="G21" s="25"/>
      <c r="H21" s="25"/>
    </row>
    <row r="22" spans="2:8" x14ac:dyDescent="0.25">
      <c r="B22" s="13"/>
      <c r="C22" s="4"/>
      <c r="D22" s="4"/>
      <c r="E22" s="5"/>
      <c r="F22" s="25"/>
      <c r="G22" s="25"/>
      <c r="H22" s="25"/>
    </row>
    <row r="23" spans="2:8" x14ac:dyDescent="0.25">
      <c r="B23" s="13"/>
      <c r="C23" s="4"/>
      <c r="D23" s="4"/>
      <c r="E23" s="5"/>
      <c r="F23" s="25"/>
      <c r="G23" s="25"/>
      <c r="H23" s="25"/>
    </row>
    <row r="24" spans="2:8" x14ac:dyDescent="0.25">
      <c r="B24" s="52"/>
      <c r="C24" s="4"/>
      <c r="D24" s="4"/>
      <c r="E24" s="5"/>
      <c r="F24" s="25"/>
      <c r="G24" s="25"/>
      <c r="H24" s="25"/>
    </row>
    <row r="25" spans="2:8" x14ac:dyDescent="0.25">
      <c r="B25" s="52"/>
      <c r="C25" s="4"/>
      <c r="D25" s="4"/>
      <c r="E25" s="5"/>
      <c r="F25" s="25"/>
      <c r="G25" s="25"/>
      <c r="H25" s="25"/>
    </row>
    <row r="26" spans="2:8" x14ac:dyDescent="0.25">
      <c r="B26" s="13"/>
      <c r="C26" s="4"/>
      <c r="D26" s="4"/>
      <c r="E26" s="5"/>
      <c r="F26" s="25"/>
      <c r="G26" s="25"/>
      <c r="H26" s="25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R14"/>
  <sheetViews>
    <sheetView workbookViewId="0">
      <selection activeCell="G9" sqref="G9"/>
    </sheetView>
  </sheetViews>
  <sheetFormatPr defaultRowHeight="15" x14ac:dyDescent="0.25"/>
  <cols>
    <col min="4" max="4" width="7" customWidth="1"/>
    <col min="5" max="5" width="25.140625" customWidth="1"/>
    <col min="6" max="8" width="25.28515625" customWidth="1"/>
    <col min="9" max="9" width="15.7109375" customWidth="1"/>
  </cols>
  <sheetData>
    <row r="2" spans="2:18" ht="15.75" x14ac:dyDescent="0.25">
      <c r="B2" s="148" t="s">
        <v>10</v>
      </c>
      <c r="C2" s="148"/>
      <c r="D2" s="148"/>
      <c r="E2" s="148"/>
      <c r="F2" s="148"/>
      <c r="G2" s="148"/>
      <c r="H2" s="148"/>
      <c r="I2" s="148"/>
      <c r="J2" s="29"/>
      <c r="K2" s="29"/>
      <c r="L2" s="29"/>
      <c r="M2" s="29"/>
      <c r="N2" s="29"/>
      <c r="O2" s="29"/>
      <c r="P2" s="29"/>
      <c r="Q2" s="29"/>
      <c r="R2" s="29"/>
    </row>
    <row r="3" spans="2:18" s="30" customFormat="1" ht="15.75" x14ac:dyDescent="0.25">
      <c r="B3" s="170" t="s">
        <v>48</v>
      </c>
      <c r="C3" s="170"/>
      <c r="D3" s="170"/>
      <c r="E3" s="170"/>
      <c r="F3" s="170"/>
      <c r="G3" s="170"/>
      <c r="H3" s="170"/>
      <c r="I3" s="170"/>
    </row>
    <row r="4" spans="2:18" s="30" customFormat="1" ht="15.75" x14ac:dyDescent="0.25">
      <c r="B4" s="49"/>
      <c r="C4" s="49"/>
      <c r="D4" s="49"/>
      <c r="E4" s="49"/>
      <c r="F4" s="49"/>
      <c r="G4" s="49"/>
      <c r="H4" s="49"/>
      <c r="I4" s="49"/>
    </row>
    <row r="5" spans="2:18" ht="25.5" x14ac:dyDescent="0.25">
      <c r="B5" s="160" t="s">
        <v>6</v>
      </c>
      <c r="C5" s="161"/>
      <c r="D5" s="161"/>
      <c r="E5" s="162"/>
      <c r="F5" s="31" t="s">
        <v>230</v>
      </c>
      <c r="G5" s="31" t="s">
        <v>239</v>
      </c>
      <c r="H5" s="31" t="s">
        <v>240</v>
      </c>
      <c r="I5" s="31" t="s">
        <v>36</v>
      </c>
    </row>
    <row r="6" spans="2:18" s="24" customFormat="1" ht="11.25" customHeight="1" x14ac:dyDescent="0.2">
      <c r="B6" s="163">
        <v>1</v>
      </c>
      <c r="C6" s="164"/>
      <c r="D6" s="164"/>
      <c r="E6" s="165"/>
      <c r="F6" s="32" t="s">
        <v>205</v>
      </c>
      <c r="G6" s="32">
        <v>3</v>
      </c>
      <c r="H6" s="32">
        <v>4</v>
      </c>
      <c r="I6" s="32" t="s">
        <v>35</v>
      </c>
    </row>
    <row r="7" spans="2:18" ht="42.75" customHeight="1" x14ac:dyDescent="0.25">
      <c r="B7" s="169" t="s">
        <v>159</v>
      </c>
      <c r="C7" s="169"/>
      <c r="D7" s="169"/>
      <c r="E7" s="36" t="s">
        <v>158</v>
      </c>
      <c r="F7" s="64">
        <f>F8</f>
        <v>5560618</v>
      </c>
      <c r="G7" s="64">
        <f t="shared" ref="G7:H8" si="0">G8</f>
        <v>0</v>
      </c>
      <c r="H7" s="64">
        <f t="shared" si="0"/>
        <v>2431650.83</v>
      </c>
      <c r="I7" s="64">
        <f>H7/F7*100</f>
        <v>43.729866536417354</v>
      </c>
    </row>
    <row r="8" spans="2:18" ht="33" customHeight="1" x14ac:dyDescent="0.25">
      <c r="B8" s="169" t="s">
        <v>160</v>
      </c>
      <c r="C8" s="169"/>
      <c r="D8" s="169"/>
      <c r="E8" s="36" t="s">
        <v>161</v>
      </c>
      <c r="F8" s="64">
        <f>F9</f>
        <v>5560618</v>
      </c>
      <c r="G8" s="64"/>
      <c r="H8" s="64">
        <f t="shared" si="0"/>
        <v>2431650.83</v>
      </c>
      <c r="I8" s="64">
        <f t="shared" ref="I8:I9" si="1">H8/F8*100</f>
        <v>43.729866536417354</v>
      </c>
    </row>
    <row r="9" spans="2:18" ht="38.25" x14ac:dyDescent="0.25">
      <c r="B9" s="169" t="s">
        <v>162</v>
      </c>
      <c r="C9" s="169"/>
      <c r="D9" s="169"/>
      <c r="E9" s="36" t="s">
        <v>163</v>
      </c>
      <c r="F9" s="64">
        <v>5560618</v>
      </c>
      <c r="G9" s="64"/>
      <c r="H9" s="64">
        <v>2431650.83</v>
      </c>
      <c r="I9" s="64">
        <f t="shared" si="1"/>
        <v>43.729866536417354</v>
      </c>
    </row>
    <row r="10" spans="2:18" x14ac:dyDescent="0.25">
      <c r="B10" s="166"/>
      <c r="C10" s="167"/>
      <c r="D10" s="168"/>
      <c r="E10" s="25"/>
      <c r="F10" s="25"/>
      <c r="G10" s="25"/>
      <c r="H10" s="25"/>
      <c r="I10" s="25"/>
    </row>
    <row r="11" spans="2:18" x14ac:dyDescent="0.25">
      <c r="B11" s="166"/>
      <c r="C11" s="167"/>
      <c r="D11" s="168"/>
      <c r="E11" s="25"/>
      <c r="F11" s="25"/>
      <c r="G11" s="25"/>
      <c r="H11" s="25"/>
      <c r="I11" s="25"/>
    </row>
    <row r="12" spans="2:18" x14ac:dyDescent="0.25">
      <c r="B12" s="166"/>
      <c r="C12" s="167"/>
      <c r="D12" s="168"/>
      <c r="E12" s="25"/>
      <c r="F12" s="25"/>
      <c r="G12" s="25"/>
      <c r="H12" s="25"/>
      <c r="I12" s="25"/>
    </row>
    <row r="13" spans="2:18" x14ac:dyDescent="0.25">
      <c r="B13" s="166"/>
      <c r="C13" s="167"/>
      <c r="D13" s="168"/>
      <c r="E13" s="25"/>
      <c r="F13" s="25"/>
      <c r="G13" s="25"/>
      <c r="H13" s="25"/>
      <c r="I13" s="25"/>
    </row>
    <row r="14" spans="2:18" x14ac:dyDescent="0.25">
      <c r="B14" s="166"/>
      <c r="C14" s="167"/>
      <c r="D14" s="168"/>
      <c r="E14" s="25"/>
      <c r="F14" s="25"/>
      <c r="G14" s="25"/>
      <c r="H14" s="25"/>
      <c r="I14" s="25"/>
    </row>
  </sheetData>
  <mergeCells count="12">
    <mergeCell ref="B8:D8"/>
    <mergeCell ref="B3:I3"/>
    <mergeCell ref="B2:I2"/>
    <mergeCell ref="B5:E5"/>
    <mergeCell ref="B6:E6"/>
    <mergeCell ref="B7:D7"/>
    <mergeCell ref="B14:D14"/>
    <mergeCell ref="B9:D9"/>
    <mergeCell ref="B10:D10"/>
    <mergeCell ref="B11:D11"/>
    <mergeCell ref="B12:D12"/>
    <mergeCell ref="B13:D13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54"/>
  <sheetViews>
    <sheetView workbookViewId="0">
      <selection activeCell="F302" sqref="F302:F307"/>
    </sheetView>
  </sheetViews>
  <sheetFormatPr defaultRowHeight="15" x14ac:dyDescent="0.25"/>
  <cols>
    <col min="1" max="1" width="22.85546875" customWidth="1"/>
    <col min="2" max="2" width="38.85546875" customWidth="1"/>
    <col min="3" max="5" width="25.28515625" customWidth="1"/>
    <col min="6" max="6" width="15.7109375" style="103" customWidth="1"/>
    <col min="12" max="12" width="11.7109375" bestFit="1" customWidth="1"/>
  </cols>
  <sheetData>
    <row r="1" spans="1:6" ht="18" x14ac:dyDescent="0.25">
      <c r="A1" s="2"/>
      <c r="B1" s="2"/>
      <c r="C1" s="2"/>
      <c r="D1" s="2"/>
      <c r="E1" s="2"/>
      <c r="F1" s="100"/>
    </row>
    <row r="2" spans="1:6" ht="15.75" x14ac:dyDescent="0.25">
      <c r="A2" s="171" t="s">
        <v>49</v>
      </c>
      <c r="B2" s="171"/>
      <c r="C2" s="171"/>
      <c r="D2" s="171"/>
      <c r="E2" s="171"/>
      <c r="F2" s="171"/>
    </row>
    <row r="3" spans="1:6" ht="18" x14ac:dyDescent="0.25">
      <c r="A3" s="38"/>
      <c r="B3" s="38"/>
      <c r="C3" s="38"/>
      <c r="D3" s="38"/>
      <c r="E3" s="38"/>
      <c r="F3" s="101"/>
    </row>
    <row r="4" spans="1:6" ht="25.5" x14ac:dyDescent="0.25">
      <c r="A4" s="160" t="s">
        <v>6</v>
      </c>
      <c r="B4" s="162"/>
      <c r="C4" s="31" t="s">
        <v>57</v>
      </c>
      <c r="D4" s="31" t="s">
        <v>58</v>
      </c>
      <c r="E4" s="31" t="s">
        <v>62</v>
      </c>
      <c r="F4" s="31" t="s">
        <v>36</v>
      </c>
    </row>
    <row r="5" spans="1:6" ht="20.100000000000001" customHeight="1" x14ac:dyDescent="0.25">
      <c r="A5" s="51" t="s">
        <v>0</v>
      </c>
      <c r="B5" s="60"/>
      <c r="C5" s="60">
        <f>C6+C13+C26+C39+C51+C57</f>
        <v>5560618</v>
      </c>
      <c r="D5" s="60">
        <f t="shared" ref="D5:E5" si="0">D6+D13+D26+D39+D51+D57</f>
        <v>0</v>
      </c>
      <c r="E5" s="60">
        <f t="shared" si="0"/>
        <v>2138646.5</v>
      </c>
      <c r="F5" s="99">
        <f>E5/C5*100</f>
        <v>38.460590171811837</v>
      </c>
    </row>
    <row r="6" spans="1:6" ht="20.100000000000001" customHeight="1" x14ac:dyDescent="0.25">
      <c r="A6" s="130" t="s">
        <v>29</v>
      </c>
      <c r="B6" s="60"/>
      <c r="C6" s="132">
        <f>C7</f>
        <v>318107</v>
      </c>
      <c r="D6" s="132">
        <f t="shared" ref="D6:E9" si="1">D7</f>
        <v>0</v>
      </c>
      <c r="E6" s="132">
        <f t="shared" si="1"/>
        <v>238315.03</v>
      </c>
      <c r="F6" s="99">
        <f t="shared" ref="F6:F10" si="2">E6/C6*100</f>
        <v>74.916625537947922</v>
      </c>
    </row>
    <row r="7" spans="1:6" ht="20.100000000000001" customHeight="1" x14ac:dyDescent="0.25">
      <c r="A7" s="126" t="s">
        <v>213</v>
      </c>
      <c r="B7" s="60"/>
      <c r="C7" s="60">
        <f>C8</f>
        <v>318107</v>
      </c>
      <c r="D7" s="60">
        <f t="shared" si="1"/>
        <v>0</v>
      </c>
      <c r="E7" s="60">
        <f t="shared" si="1"/>
        <v>238315.03</v>
      </c>
      <c r="F7" s="99">
        <f t="shared" si="2"/>
        <v>74.916625537947922</v>
      </c>
    </row>
    <row r="8" spans="1:6" ht="20.100000000000001" customHeight="1" x14ac:dyDescent="0.25">
      <c r="A8" s="6">
        <v>6</v>
      </c>
      <c r="B8" s="60" t="s">
        <v>2</v>
      </c>
      <c r="C8" s="60">
        <f>C9</f>
        <v>318107</v>
      </c>
      <c r="D8" s="60">
        <f t="shared" si="1"/>
        <v>0</v>
      </c>
      <c r="E8" s="60">
        <f t="shared" si="1"/>
        <v>238315.03</v>
      </c>
      <c r="F8" s="99">
        <f t="shared" si="2"/>
        <v>74.916625537947922</v>
      </c>
    </row>
    <row r="9" spans="1:6" ht="20.100000000000001" customHeight="1" x14ac:dyDescent="0.25">
      <c r="A9" s="51">
        <v>67</v>
      </c>
      <c r="B9" s="60" t="s">
        <v>182</v>
      </c>
      <c r="C9" s="60">
        <f>C10</f>
        <v>318107</v>
      </c>
      <c r="D9" s="60">
        <f t="shared" si="1"/>
        <v>0</v>
      </c>
      <c r="E9" s="60">
        <f t="shared" si="1"/>
        <v>238315.03</v>
      </c>
      <c r="F9" s="99">
        <f t="shared" si="2"/>
        <v>74.916625537947922</v>
      </c>
    </row>
    <row r="10" spans="1:6" ht="20.100000000000001" customHeight="1" x14ac:dyDescent="0.25">
      <c r="A10" s="114">
        <v>671</v>
      </c>
      <c r="B10" s="60" t="s">
        <v>182</v>
      </c>
      <c r="C10" s="60">
        <v>318107</v>
      </c>
      <c r="D10" s="60">
        <f t="shared" ref="D10:E10" si="3">D11+D12</f>
        <v>0</v>
      </c>
      <c r="E10" s="60">
        <f t="shared" si="3"/>
        <v>238315.03</v>
      </c>
      <c r="F10" s="99">
        <f t="shared" si="2"/>
        <v>74.916625537947922</v>
      </c>
    </row>
    <row r="11" spans="1:6" ht="20.100000000000001" customHeight="1" x14ac:dyDescent="0.25">
      <c r="A11" s="113">
        <v>6711</v>
      </c>
      <c r="B11" s="64" t="s">
        <v>81</v>
      </c>
      <c r="C11" s="60">
        <v>0</v>
      </c>
      <c r="D11" s="60"/>
      <c r="E11" s="60">
        <v>227776.03</v>
      </c>
      <c r="F11" s="99"/>
    </row>
    <row r="12" spans="1:6" ht="20.100000000000001" customHeight="1" x14ac:dyDescent="0.25">
      <c r="A12" s="113">
        <v>6712</v>
      </c>
      <c r="B12" s="64" t="s">
        <v>82</v>
      </c>
      <c r="C12" s="60"/>
      <c r="D12" s="60"/>
      <c r="E12" s="60">
        <v>10539</v>
      </c>
      <c r="F12" s="99"/>
    </row>
    <row r="13" spans="1:6" ht="20.100000000000001" customHeight="1" x14ac:dyDescent="0.25">
      <c r="A13" s="129" t="s">
        <v>28</v>
      </c>
      <c r="B13" s="64"/>
      <c r="C13" s="132">
        <f>C14</f>
        <v>1757350</v>
      </c>
      <c r="D13" s="132">
        <f t="shared" ref="D13:E14" si="4">D14</f>
        <v>0</v>
      </c>
      <c r="E13" s="132">
        <f t="shared" si="4"/>
        <v>385548.63</v>
      </c>
      <c r="F13" s="99">
        <f>E13/C13*100</f>
        <v>21.939205622101461</v>
      </c>
    </row>
    <row r="14" spans="1:6" ht="20.100000000000001" customHeight="1" x14ac:dyDescent="0.25">
      <c r="A14" s="127" t="s">
        <v>140</v>
      </c>
      <c r="B14" s="64"/>
      <c r="C14" s="60">
        <f>C15</f>
        <v>1757350</v>
      </c>
      <c r="D14" s="60">
        <f t="shared" si="4"/>
        <v>0</v>
      </c>
      <c r="E14" s="60">
        <f t="shared" si="4"/>
        <v>385548.63</v>
      </c>
      <c r="F14" s="99">
        <f t="shared" ref="F14:F88" si="5">E14/C14*100</f>
        <v>21.939205622101461</v>
      </c>
    </row>
    <row r="15" spans="1:6" ht="20.100000000000001" customHeight="1" x14ac:dyDescent="0.25">
      <c r="A15" s="20">
        <v>6</v>
      </c>
      <c r="B15" s="60" t="s">
        <v>2</v>
      </c>
      <c r="C15" s="60">
        <f>C16+C20+C23</f>
        <v>1757350</v>
      </c>
      <c r="D15" s="60">
        <f t="shared" ref="D15" si="6">D16+D20</f>
        <v>0</v>
      </c>
      <c r="E15" s="60">
        <f>E16+E20+E23</f>
        <v>385548.63</v>
      </c>
      <c r="F15" s="99">
        <f t="shared" si="5"/>
        <v>21.939205622101461</v>
      </c>
    </row>
    <row r="16" spans="1:6" ht="20.100000000000001" customHeight="1" x14ac:dyDescent="0.25">
      <c r="A16" s="20">
        <v>64</v>
      </c>
      <c r="B16" s="60" t="s">
        <v>69</v>
      </c>
      <c r="C16" s="60">
        <f>C17</f>
        <v>250</v>
      </c>
      <c r="D16" s="60">
        <f t="shared" ref="D16:E16" si="7">D17</f>
        <v>0</v>
      </c>
      <c r="E16" s="60">
        <f t="shared" si="7"/>
        <v>24.55</v>
      </c>
      <c r="F16" s="99">
        <f t="shared" si="5"/>
        <v>9.82</v>
      </c>
    </row>
    <row r="17" spans="1:6" ht="20.100000000000001" customHeight="1" x14ac:dyDescent="0.25">
      <c r="A17" s="90">
        <v>641</v>
      </c>
      <c r="B17" s="60" t="s">
        <v>70</v>
      </c>
      <c r="C17" s="60">
        <v>250</v>
      </c>
      <c r="D17" s="60">
        <f t="shared" ref="D17:E17" si="8">D18+D19</f>
        <v>0</v>
      </c>
      <c r="E17" s="60">
        <f t="shared" si="8"/>
        <v>24.55</v>
      </c>
      <c r="F17" s="99">
        <f t="shared" si="5"/>
        <v>9.82</v>
      </c>
    </row>
    <row r="18" spans="1:6" ht="20.100000000000001" customHeight="1" x14ac:dyDescent="0.25">
      <c r="A18" s="91">
        <v>6413</v>
      </c>
      <c r="B18" s="97" t="s">
        <v>71</v>
      </c>
      <c r="C18" s="64"/>
      <c r="D18" s="64"/>
      <c r="E18" s="64">
        <v>24.55</v>
      </c>
      <c r="F18" s="99"/>
    </row>
    <row r="19" spans="1:6" ht="20.100000000000001" customHeight="1" x14ac:dyDescent="0.25">
      <c r="A19" s="91">
        <v>6419</v>
      </c>
      <c r="B19" s="64" t="s">
        <v>72</v>
      </c>
      <c r="C19" s="64"/>
      <c r="D19" s="64"/>
      <c r="E19" s="64"/>
      <c r="F19" s="99"/>
    </row>
    <row r="20" spans="1:6" ht="20.100000000000001" customHeight="1" x14ac:dyDescent="0.25">
      <c r="A20" s="20">
        <v>66</v>
      </c>
      <c r="B20" s="60" t="s">
        <v>180</v>
      </c>
      <c r="C20" s="60">
        <f>C21</f>
        <v>1755998</v>
      </c>
      <c r="D20" s="60">
        <f t="shared" ref="D20:E21" si="9">D21</f>
        <v>0</v>
      </c>
      <c r="E20" s="60">
        <f t="shared" si="9"/>
        <v>384418.83</v>
      </c>
      <c r="F20" s="99">
        <f t="shared" si="5"/>
        <v>21.891757849382518</v>
      </c>
    </row>
    <row r="21" spans="1:6" ht="20.100000000000001" customHeight="1" x14ac:dyDescent="0.25">
      <c r="A21" s="90">
        <v>661</v>
      </c>
      <c r="B21" s="98" t="s">
        <v>22</v>
      </c>
      <c r="C21" s="60">
        <v>1755998</v>
      </c>
      <c r="D21" s="60">
        <f t="shared" si="9"/>
        <v>0</v>
      </c>
      <c r="E21" s="60">
        <f t="shared" si="9"/>
        <v>384418.83</v>
      </c>
      <c r="F21" s="99">
        <f t="shared" si="5"/>
        <v>21.891757849382518</v>
      </c>
    </row>
    <row r="22" spans="1:6" ht="20.100000000000001" customHeight="1" x14ac:dyDescent="0.25">
      <c r="A22" s="91">
        <v>6615</v>
      </c>
      <c r="B22" s="64" t="s">
        <v>76</v>
      </c>
      <c r="C22" s="64"/>
      <c r="D22" s="64"/>
      <c r="E22" s="64">
        <v>384418.83</v>
      </c>
      <c r="F22" s="99"/>
    </row>
    <row r="23" spans="1:6" ht="20.100000000000001" customHeight="1" x14ac:dyDescent="0.25">
      <c r="A23" s="20">
        <v>68</v>
      </c>
      <c r="B23" s="105" t="s">
        <v>229</v>
      </c>
      <c r="C23" s="60">
        <f>C24</f>
        <v>1102</v>
      </c>
      <c r="D23" s="64"/>
      <c r="E23" s="64">
        <f>E24</f>
        <v>1105.25</v>
      </c>
      <c r="F23" s="99"/>
    </row>
    <row r="24" spans="1:6" ht="20.100000000000001" customHeight="1" x14ac:dyDescent="0.25">
      <c r="A24" s="90">
        <v>683</v>
      </c>
      <c r="B24" s="105" t="s">
        <v>247</v>
      </c>
      <c r="C24" s="60">
        <v>1102</v>
      </c>
      <c r="D24" s="64"/>
      <c r="E24" s="64">
        <f>E25</f>
        <v>1105.25</v>
      </c>
      <c r="F24" s="99"/>
    </row>
    <row r="25" spans="1:6" ht="20.100000000000001" customHeight="1" x14ac:dyDescent="0.25">
      <c r="A25" s="125">
        <v>6831</v>
      </c>
      <c r="B25" s="64" t="s">
        <v>247</v>
      </c>
      <c r="C25" s="64"/>
      <c r="D25" s="64"/>
      <c r="E25" s="64">
        <v>1105.25</v>
      </c>
      <c r="F25" s="99"/>
    </row>
    <row r="26" spans="1:6" ht="27" customHeight="1" x14ac:dyDescent="0.25">
      <c r="A26" s="57" t="s">
        <v>141</v>
      </c>
      <c r="B26" s="64"/>
      <c r="C26" s="132">
        <f>C27+C33</f>
        <v>288300</v>
      </c>
      <c r="D26" s="132">
        <f t="shared" ref="D26:E26" si="10">D27+D33</f>
        <v>0</v>
      </c>
      <c r="E26" s="132">
        <f t="shared" si="10"/>
        <v>93446.34</v>
      </c>
      <c r="F26" s="99">
        <f t="shared" si="5"/>
        <v>32.412882414151923</v>
      </c>
    </row>
    <row r="27" spans="1:6" ht="20.100000000000001" customHeight="1" x14ac:dyDescent="0.25">
      <c r="A27" s="128" t="s">
        <v>142</v>
      </c>
      <c r="B27" s="64"/>
      <c r="C27" s="133">
        <f>C28</f>
        <v>76500</v>
      </c>
      <c r="D27" s="133">
        <f t="shared" ref="D27:E30" si="11">D28</f>
        <v>0</v>
      </c>
      <c r="E27" s="133">
        <f t="shared" si="11"/>
        <v>2810.41</v>
      </c>
      <c r="F27" s="99">
        <f t="shared" si="5"/>
        <v>3.6737385620915033</v>
      </c>
    </row>
    <row r="28" spans="1:6" ht="20.100000000000001" customHeight="1" x14ac:dyDescent="0.25">
      <c r="A28" s="94">
        <v>6</v>
      </c>
      <c r="B28" s="60" t="s">
        <v>2</v>
      </c>
      <c r="C28" s="60">
        <f>C29</f>
        <v>76500</v>
      </c>
      <c r="D28" s="60">
        <f t="shared" si="11"/>
        <v>0</v>
      </c>
      <c r="E28" s="60">
        <f t="shared" si="11"/>
        <v>2810.41</v>
      </c>
      <c r="F28" s="99">
        <f t="shared" si="5"/>
        <v>3.6737385620915033</v>
      </c>
    </row>
    <row r="29" spans="1:6" ht="20.100000000000001" customHeight="1" x14ac:dyDescent="0.25">
      <c r="A29" s="94">
        <v>65</v>
      </c>
      <c r="B29" s="60" t="s">
        <v>181</v>
      </c>
      <c r="C29" s="60">
        <f>C30</f>
        <v>76500</v>
      </c>
      <c r="D29" s="60">
        <f t="shared" si="11"/>
        <v>0</v>
      </c>
      <c r="E29" s="60">
        <f t="shared" si="11"/>
        <v>2810.41</v>
      </c>
      <c r="F29" s="99">
        <f t="shared" si="5"/>
        <v>3.6737385620915033</v>
      </c>
    </row>
    <row r="30" spans="1:6" ht="20.100000000000001" customHeight="1" x14ac:dyDescent="0.25">
      <c r="A30" s="95">
        <v>652</v>
      </c>
      <c r="B30" s="60" t="s">
        <v>74</v>
      </c>
      <c r="C30" s="60">
        <v>76500</v>
      </c>
      <c r="D30" s="60">
        <f t="shared" si="11"/>
        <v>0</v>
      </c>
      <c r="E30" s="60">
        <f>E31+E32</f>
        <v>2810.41</v>
      </c>
      <c r="F30" s="99">
        <f t="shared" si="5"/>
        <v>3.6737385620915033</v>
      </c>
    </row>
    <row r="31" spans="1:6" ht="20.100000000000001" customHeight="1" x14ac:dyDescent="0.25">
      <c r="A31" s="96">
        <v>6526</v>
      </c>
      <c r="B31" s="64" t="s">
        <v>264</v>
      </c>
      <c r="C31" s="64"/>
      <c r="D31" s="64"/>
      <c r="E31" s="64">
        <v>1664.32</v>
      </c>
      <c r="F31" s="99"/>
    </row>
    <row r="32" spans="1:6" ht="20.100000000000001" customHeight="1" x14ac:dyDescent="0.25">
      <c r="A32" s="96">
        <v>6529</v>
      </c>
      <c r="B32" s="64" t="s">
        <v>75</v>
      </c>
      <c r="C32" s="64"/>
      <c r="D32" s="64"/>
      <c r="E32" s="64">
        <v>1146.0899999999999</v>
      </c>
      <c r="F32" s="99"/>
    </row>
    <row r="33" spans="1:6" ht="20.100000000000001" customHeight="1" x14ac:dyDescent="0.25">
      <c r="A33" s="128" t="s">
        <v>143</v>
      </c>
      <c r="B33" s="64"/>
      <c r="C33" s="134">
        <f>C34</f>
        <v>211800</v>
      </c>
      <c r="D33" s="134">
        <f t="shared" ref="D33:E35" si="12">D34</f>
        <v>0</v>
      </c>
      <c r="E33" s="134">
        <f t="shared" si="12"/>
        <v>90635.93</v>
      </c>
      <c r="F33" s="99">
        <f t="shared" si="5"/>
        <v>42.793168083097264</v>
      </c>
    </row>
    <row r="34" spans="1:6" ht="20.100000000000001" customHeight="1" x14ac:dyDescent="0.25">
      <c r="A34" s="94">
        <v>6</v>
      </c>
      <c r="B34" s="60" t="s">
        <v>2</v>
      </c>
      <c r="C34" s="60">
        <f>C35</f>
        <v>211800</v>
      </c>
      <c r="D34" s="60">
        <f t="shared" si="12"/>
        <v>0</v>
      </c>
      <c r="E34" s="60">
        <f t="shared" si="12"/>
        <v>90635.93</v>
      </c>
      <c r="F34" s="99">
        <f t="shared" si="5"/>
        <v>42.793168083097264</v>
      </c>
    </row>
    <row r="35" spans="1:6" ht="20.100000000000001" customHeight="1" x14ac:dyDescent="0.25">
      <c r="A35" s="94">
        <v>67</v>
      </c>
      <c r="B35" s="60" t="s">
        <v>182</v>
      </c>
      <c r="C35" s="60">
        <f>C36</f>
        <v>211800</v>
      </c>
      <c r="D35" s="60">
        <f t="shared" si="12"/>
        <v>0</v>
      </c>
      <c r="E35" s="60">
        <f t="shared" si="12"/>
        <v>90635.93</v>
      </c>
      <c r="F35" s="99">
        <f t="shared" si="5"/>
        <v>42.793168083097264</v>
      </c>
    </row>
    <row r="36" spans="1:6" ht="20.100000000000001" customHeight="1" x14ac:dyDescent="0.25">
      <c r="A36" s="94">
        <v>671</v>
      </c>
      <c r="B36" s="60" t="s">
        <v>182</v>
      </c>
      <c r="C36" s="60">
        <v>211800</v>
      </c>
      <c r="D36" s="60">
        <f t="shared" ref="D36:E36" si="13">D37+D38</f>
        <v>0</v>
      </c>
      <c r="E36" s="60">
        <f t="shared" si="13"/>
        <v>90635.93</v>
      </c>
      <c r="F36" s="99">
        <f t="shared" si="5"/>
        <v>42.793168083097264</v>
      </c>
    </row>
    <row r="37" spans="1:6" ht="20.100000000000001" customHeight="1" x14ac:dyDescent="0.25">
      <c r="A37" s="96">
        <v>6711</v>
      </c>
      <c r="B37" s="64" t="s">
        <v>81</v>
      </c>
      <c r="C37" s="64"/>
      <c r="D37" s="64"/>
      <c r="E37" s="111">
        <v>90635.93</v>
      </c>
      <c r="F37" s="99"/>
    </row>
    <row r="38" spans="1:6" ht="20.100000000000001" customHeight="1" x14ac:dyDescent="0.25">
      <c r="A38" s="96">
        <v>6712</v>
      </c>
      <c r="B38" s="64" t="s">
        <v>82</v>
      </c>
      <c r="C38" s="64"/>
      <c r="D38" s="64"/>
      <c r="E38" s="110"/>
      <c r="F38" s="99"/>
    </row>
    <row r="39" spans="1:6" s="24" customFormat="1" ht="20.100000000000001" customHeight="1" x14ac:dyDescent="0.2">
      <c r="A39" s="130" t="s">
        <v>144</v>
      </c>
      <c r="B39" s="64"/>
      <c r="C39" s="132">
        <f>C40+C45</f>
        <v>3128361</v>
      </c>
      <c r="D39" s="132">
        <f t="shared" ref="D39:E39" si="14">D40+D45</f>
        <v>0</v>
      </c>
      <c r="E39" s="132">
        <f t="shared" si="14"/>
        <v>1380901.37</v>
      </c>
      <c r="F39" s="99">
        <f t="shared" si="5"/>
        <v>44.141368914904646</v>
      </c>
    </row>
    <row r="40" spans="1:6" s="24" customFormat="1" ht="20.100000000000001" customHeight="1" x14ac:dyDescent="0.25">
      <c r="A40" s="131" t="s">
        <v>248</v>
      </c>
      <c r="B40" s="64"/>
      <c r="C40" s="133">
        <f>C41</f>
        <v>3122117</v>
      </c>
      <c r="D40" s="133">
        <f t="shared" ref="D40:E43" si="15">D41</f>
        <v>0</v>
      </c>
      <c r="E40" s="133">
        <f t="shared" si="15"/>
        <v>1380901.37</v>
      </c>
      <c r="F40" s="99">
        <f t="shared" si="5"/>
        <v>44.229648344376592</v>
      </c>
    </row>
    <row r="41" spans="1:6" s="24" customFormat="1" ht="20.100000000000001" customHeight="1" x14ac:dyDescent="0.2">
      <c r="A41" s="20">
        <v>6</v>
      </c>
      <c r="B41" s="60" t="s">
        <v>2</v>
      </c>
      <c r="C41" s="60">
        <f>C42</f>
        <v>3122117</v>
      </c>
      <c r="D41" s="60">
        <f t="shared" si="15"/>
        <v>0</v>
      </c>
      <c r="E41" s="60">
        <f t="shared" si="15"/>
        <v>1380901.37</v>
      </c>
      <c r="F41" s="99">
        <f t="shared" si="5"/>
        <v>44.229648344376592</v>
      </c>
    </row>
    <row r="42" spans="1:6" s="24" customFormat="1" ht="20.100000000000001" customHeight="1" x14ac:dyDescent="0.2">
      <c r="A42" s="20">
        <v>63</v>
      </c>
      <c r="B42" s="60" t="s">
        <v>183</v>
      </c>
      <c r="C42" s="60">
        <f>C43</f>
        <v>3122117</v>
      </c>
      <c r="D42" s="60">
        <f t="shared" si="15"/>
        <v>0</v>
      </c>
      <c r="E42" s="60">
        <f t="shared" si="15"/>
        <v>1380901.37</v>
      </c>
      <c r="F42" s="99">
        <f t="shared" si="5"/>
        <v>44.229648344376592</v>
      </c>
    </row>
    <row r="43" spans="1:6" s="24" customFormat="1" ht="20.100000000000001" customHeight="1" x14ac:dyDescent="0.2">
      <c r="A43" s="90">
        <v>636</v>
      </c>
      <c r="B43" s="60" t="s">
        <v>65</v>
      </c>
      <c r="C43" s="60">
        <v>3122117</v>
      </c>
      <c r="D43" s="60">
        <f t="shared" si="15"/>
        <v>0</v>
      </c>
      <c r="E43" s="60">
        <f t="shared" si="15"/>
        <v>1380901.37</v>
      </c>
      <c r="F43" s="99">
        <f t="shared" si="5"/>
        <v>44.229648344376592</v>
      </c>
    </row>
    <row r="44" spans="1:6" s="24" customFormat="1" ht="20.100000000000001" customHeight="1" x14ac:dyDescent="0.2">
      <c r="A44" s="125">
        <v>6361</v>
      </c>
      <c r="B44" s="64" t="s">
        <v>184</v>
      </c>
      <c r="C44" s="64"/>
      <c r="D44" s="64"/>
      <c r="E44" s="64">
        <v>1380901.37</v>
      </c>
      <c r="F44" s="99"/>
    </row>
    <row r="45" spans="1:6" s="37" customFormat="1" ht="20.100000000000001" customHeight="1" x14ac:dyDescent="0.25">
      <c r="A45" s="131" t="s">
        <v>249</v>
      </c>
      <c r="B45" s="64"/>
      <c r="C45" s="133">
        <f>C46</f>
        <v>6244</v>
      </c>
      <c r="D45" s="133">
        <f t="shared" ref="D45:E48" si="16">D46</f>
        <v>0</v>
      </c>
      <c r="E45" s="133">
        <f t="shared" si="16"/>
        <v>0</v>
      </c>
      <c r="F45" s="99">
        <f t="shared" si="5"/>
        <v>0</v>
      </c>
    </row>
    <row r="46" spans="1:6" s="37" customFormat="1" ht="20.100000000000001" customHeight="1" x14ac:dyDescent="0.2">
      <c r="A46" s="20">
        <v>6</v>
      </c>
      <c r="B46" s="60" t="s">
        <v>2</v>
      </c>
      <c r="C46" s="60">
        <f>C47</f>
        <v>6244</v>
      </c>
      <c r="D46" s="60">
        <f t="shared" si="16"/>
        <v>0</v>
      </c>
      <c r="E46" s="60">
        <f t="shared" si="16"/>
        <v>0</v>
      </c>
      <c r="F46" s="99">
        <f t="shared" si="5"/>
        <v>0</v>
      </c>
    </row>
    <row r="47" spans="1:6" s="37" customFormat="1" ht="20.100000000000001" customHeight="1" x14ac:dyDescent="0.25">
      <c r="A47" s="20">
        <v>67</v>
      </c>
      <c r="B47" s="105" t="s">
        <v>79</v>
      </c>
      <c r="C47" s="60">
        <f>C48</f>
        <v>6244</v>
      </c>
      <c r="D47" s="60">
        <f t="shared" si="16"/>
        <v>0</v>
      </c>
      <c r="E47" s="60">
        <f t="shared" si="16"/>
        <v>0</v>
      </c>
      <c r="F47" s="99">
        <f t="shared" si="5"/>
        <v>0</v>
      </c>
    </row>
    <row r="48" spans="1:6" s="37" customFormat="1" ht="20.100000000000001" customHeight="1" x14ac:dyDescent="0.25">
      <c r="A48" s="90">
        <v>671</v>
      </c>
      <c r="B48" s="105" t="s">
        <v>80</v>
      </c>
      <c r="C48" s="60">
        <v>6244</v>
      </c>
      <c r="D48" s="60">
        <f t="shared" si="16"/>
        <v>0</v>
      </c>
      <c r="E48" s="60">
        <f t="shared" si="16"/>
        <v>0</v>
      </c>
      <c r="F48" s="99">
        <f t="shared" si="5"/>
        <v>0</v>
      </c>
    </row>
    <row r="49" spans="1:12" s="37" customFormat="1" ht="20.100000000000001" customHeight="1" x14ac:dyDescent="0.2">
      <c r="A49" s="91">
        <v>6711</v>
      </c>
      <c r="B49" s="64"/>
      <c r="C49" s="64"/>
      <c r="D49" s="64"/>
      <c r="E49" s="64"/>
      <c r="F49" s="99"/>
    </row>
    <row r="50" spans="1:12" s="37" customFormat="1" ht="20.100000000000001" customHeight="1" x14ac:dyDescent="0.2">
      <c r="A50" s="91"/>
      <c r="B50" s="64"/>
      <c r="C50" s="64"/>
      <c r="D50" s="64"/>
      <c r="E50" s="64"/>
      <c r="F50" s="99"/>
    </row>
    <row r="51" spans="1:12" s="37" customFormat="1" ht="20.100000000000001" customHeight="1" x14ac:dyDescent="0.2">
      <c r="A51" s="130" t="s">
        <v>145</v>
      </c>
      <c r="B51" s="64"/>
      <c r="C51" s="132">
        <f>C52</f>
        <v>68500</v>
      </c>
      <c r="D51" s="132">
        <f t="shared" ref="D51:E55" si="17">D52</f>
        <v>0</v>
      </c>
      <c r="E51" s="132">
        <f t="shared" si="17"/>
        <v>40435.129999999997</v>
      </c>
      <c r="F51" s="99">
        <f t="shared" si="5"/>
        <v>59.02938686131386</v>
      </c>
    </row>
    <row r="52" spans="1:12" s="37" customFormat="1" ht="20.100000000000001" customHeight="1" x14ac:dyDescent="0.2">
      <c r="A52" s="127" t="s">
        <v>146</v>
      </c>
      <c r="B52" s="64"/>
      <c r="C52" s="133">
        <f>C53</f>
        <v>68500</v>
      </c>
      <c r="D52" s="133">
        <f t="shared" si="17"/>
        <v>0</v>
      </c>
      <c r="E52" s="133">
        <f t="shared" si="17"/>
        <v>40435.129999999997</v>
      </c>
      <c r="F52" s="99">
        <f t="shared" si="5"/>
        <v>59.02938686131386</v>
      </c>
    </row>
    <row r="53" spans="1:12" s="37" customFormat="1" ht="20.100000000000001" customHeight="1" x14ac:dyDescent="0.2">
      <c r="A53" s="20">
        <v>6</v>
      </c>
      <c r="B53" s="60" t="s">
        <v>2</v>
      </c>
      <c r="C53" s="60">
        <f>C54</f>
        <v>68500</v>
      </c>
      <c r="D53" s="60">
        <f t="shared" si="17"/>
        <v>0</v>
      </c>
      <c r="E53" s="60">
        <f t="shared" si="17"/>
        <v>40435.129999999997</v>
      </c>
      <c r="F53" s="99">
        <f t="shared" si="5"/>
        <v>59.02938686131386</v>
      </c>
    </row>
    <row r="54" spans="1:12" s="37" customFormat="1" ht="20.100000000000001" customHeight="1" x14ac:dyDescent="0.2">
      <c r="A54" s="20">
        <v>66</v>
      </c>
      <c r="B54" s="60" t="s">
        <v>180</v>
      </c>
      <c r="C54" s="60">
        <f>C55</f>
        <v>68500</v>
      </c>
      <c r="D54" s="60">
        <f t="shared" si="17"/>
        <v>0</v>
      </c>
      <c r="E54" s="60">
        <f t="shared" si="17"/>
        <v>40435.129999999997</v>
      </c>
      <c r="F54" s="99">
        <f t="shared" si="5"/>
        <v>59.02938686131386</v>
      </c>
    </row>
    <row r="55" spans="1:12" s="37" customFormat="1" ht="20.100000000000001" customHeight="1" x14ac:dyDescent="0.2">
      <c r="A55" s="90">
        <v>663</v>
      </c>
      <c r="B55" s="60" t="s">
        <v>77</v>
      </c>
      <c r="C55" s="60">
        <v>68500</v>
      </c>
      <c r="D55" s="60">
        <f t="shared" si="17"/>
        <v>0</v>
      </c>
      <c r="E55" s="60">
        <f t="shared" si="17"/>
        <v>40435.129999999997</v>
      </c>
      <c r="F55" s="99">
        <f t="shared" si="5"/>
        <v>59.02938686131386</v>
      </c>
    </row>
    <row r="56" spans="1:12" s="37" customFormat="1" ht="20.100000000000001" customHeight="1" x14ac:dyDescent="0.2">
      <c r="A56" s="91">
        <v>6631</v>
      </c>
      <c r="B56" s="64"/>
      <c r="C56" s="64"/>
      <c r="D56" s="64"/>
      <c r="E56" s="64">
        <v>40435.129999999997</v>
      </c>
      <c r="F56" s="99"/>
    </row>
    <row r="57" spans="1:12" s="37" customFormat="1" ht="20.100000000000001" customHeight="1" x14ac:dyDescent="0.2">
      <c r="A57" s="130" t="s">
        <v>147</v>
      </c>
      <c r="B57" s="64"/>
      <c r="C57" s="132">
        <f>C58</f>
        <v>0</v>
      </c>
      <c r="D57" s="132">
        <f t="shared" ref="D57:E61" si="18">D58</f>
        <v>0</v>
      </c>
      <c r="E57" s="132">
        <f t="shared" si="18"/>
        <v>0</v>
      </c>
      <c r="F57" s="99"/>
      <c r="L57" s="87"/>
    </row>
    <row r="58" spans="1:12" s="37" customFormat="1" ht="20.100000000000001" customHeight="1" x14ac:dyDescent="0.2">
      <c r="A58" s="127" t="s">
        <v>148</v>
      </c>
      <c r="B58" s="64"/>
      <c r="C58" s="133">
        <f>C59</f>
        <v>0</v>
      </c>
      <c r="D58" s="133">
        <f t="shared" si="18"/>
        <v>0</v>
      </c>
      <c r="E58" s="133">
        <f t="shared" si="18"/>
        <v>0</v>
      </c>
      <c r="F58" s="99"/>
    </row>
    <row r="59" spans="1:12" s="37" customFormat="1" ht="20.100000000000001" customHeight="1" x14ac:dyDescent="0.2">
      <c r="A59" s="20">
        <v>8</v>
      </c>
      <c r="B59" s="60" t="s">
        <v>8</v>
      </c>
      <c r="C59" s="60">
        <f>C60</f>
        <v>0</v>
      </c>
      <c r="D59" s="60">
        <f t="shared" si="18"/>
        <v>0</v>
      </c>
      <c r="E59" s="60">
        <f t="shared" si="18"/>
        <v>0</v>
      </c>
      <c r="F59" s="99"/>
    </row>
    <row r="60" spans="1:12" s="37" customFormat="1" ht="20.100000000000001" customHeight="1" x14ac:dyDescent="0.2">
      <c r="A60" s="20">
        <v>84</v>
      </c>
      <c r="B60" s="60" t="s">
        <v>13</v>
      </c>
      <c r="C60" s="60">
        <f>C61</f>
        <v>0</v>
      </c>
      <c r="D60" s="60">
        <f t="shared" si="18"/>
        <v>0</v>
      </c>
      <c r="E60" s="60">
        <f t="shared" si="18"/>
        <v>0</v>
      </c>
      <c r="F60" s="99"/>
    </row>
    <row r="61" spans="1:12" s="37" customFormat="1" ht="20.100000000000001" customHeight="1" x14ac:dyDescent="0.2">
      <c r="A61" s="90">
        <v>844</v>
      </c>
      <c r="B61" s="60" t="s">
        <v>185</v>
      </c>
      <c r="C61" s="60">
        <f>C62</f>
        <v>0</v>
      </c>
      <c r="D61" s="60">
        <f t="shared" si="18"/>
        <v>0</v>
      </c>
      <c r="E61" s="60">
        <f t="shared" si="18"/>
        <v>0</v>
      </c>
      <c r="F61" s="99"/>
    </row>
    <row r="62" spans="1:12" s="37" customFormat="1" ht="20.100000000000001" customHeight="1" x14ac:dyDescent="0.2">
      <c r="A62" s="91">
        <v>8443</v>
      </c>
      <c r="B62" s="64" t="s">
        <v>186</v>
      </c>
      <c r="C62" s="64"/>
      <c r="D62" s="64"/>
      <c r="E62" s="64"/>
      <c r="F62" s="99"/>
    </row>
    <row r="63" spans="1:12" s="37" customFormat="1" ht="20.100000000000001" customHeight="1" x14ac:dyDescent="0.2">
      <c r="A63" s="92"/>
      <c r="B63" s="93"/>
      <c r="C63" s="64"/>
      <c r="D63" s="64"/>
      <c r="E63" s="64"/>
      <c r="F63" s="99"/>
    </row>
    <row r="64" spans="1:12" s="37" customFormat="1" ht="20.100000000000001" customHeight="1" x14ac:dyDescent="0.25">
      <c r="A64" s="163">
        <v>1</v>
      </c>
      <c r="B64" s="165"/>
      <c r="C64" s="32">
        <v>2</v>
      </c>
      <c r="D64" s="32">
        <v>3</v>
      </c>
      <c r="E64" s="32">
        <v>4</v>
      </c>
      <c r="F64" s="99">
        <f t="shared" si="5"/>
        <v>200</v>
      </c>
    </row>
    <row r="65" spans="1:6" s="89" customFormat="1" ht="20.100000000000001" customHeight="1" x14ac:dyDescent="0.25">
      <c r="A65" s="85" t="s">
        <v>1</v>
      </c>
      <c r="B65" s="86"/>
      <c r="C65" s="88">
        <f>C66+C74+C148+C70+C435</f>
        <v>5560618.7800000003</v>
      </c>
      <c r="D65" s="88">
        <f>D66+D74+D148</f>
        <v>0</v>
      </c>
      <c r="E65" s="88">
        <f>E66+E70+E74+E148+E435</f>
        <v>2431650.83</v>
      </c>
      <c r="F65" s="99">
        <f t="shared" si="5"/>
        <v>43.729860402334573</v>
      </c>
    </row>
    <row r="66" spans="1:6" s="37" customFormat="1" ht="20.100000000000001" customHeight="1" x14ac:dyDescent="0.25">
      <c r="A66" s="53" t="s">
        <v>252</v>
      </c>
      <c r="B66" s="53" t="s">
        <v>253</v>
      </c>
      <c r="C66" s="75">
        <f t="shared" ref="C66:C71" si="19">C67</f>
        <v>70716.72</v>
      </c>
      <c r="D66" s="76">
        <f t="shared" ref="D66:E69" si="20">D67</f>
        <v>0</v>
      </c>
      <c r="E66" s="75">
        <f t="shared" si="20"/>
        <v>70716.72</v>
      </c>
      <c r="F66" s="99">
        <f t="shared" si="5"/>
        <v>100</v>
      </c>
    </row>
    <row r="67" spans="1:6" s="37" customFormat="1" ht="20.100000000000001" customHeight="1" x14ac:dyDescent="0.25">
      <c r="A67" s="52">
        <v>9</v>
      </c>
      <c r="B67" s="52" t="s">
        <v>254</v>
      </c>
      <c r="C67" s="74">
        <f t="shared" si="19"/>
        <v>70716.72</v>
      </c>
      <c r="D67" s="72">
        <f t="shared" si="20"/>
        <v>0</v>
      </c>
      <c r="E67" s="74">
        <f t="shared" si="20"/>
        <v>70716.72</v>
      </c>
      <c r="F67" s="99">
        <f t="shared" si="5"/>
        <v>100</v>
      </c>
    </row>
    <row r="68" spans="1:6" s="37" customFormat="1" ht="20.100000000000001" customHeight="1" x14ac:dyDescent="0.25">
      <c r="A68" s="52">
        <v>92</v>
      </c>
      <c r="B68" s="52" t="s">
        <v>242</v>
      </c>
      <c r="C68" s="74">
        <f t="shared" si="19"/>
        <v>70716.72</v>
      </c>
      <c r="D68" s="72">
        <f t="shared" si="20"/>
        <v>0</v>
      </c>
      <c r="E68" s="74">
        <f t="shared" si="20"/>
        <v>70716.72</v>
      </c>
      <c r="F68" s="99">
        <f t="shared" si="5"/>
        <v>100</v>
      </c>
    </row>
    <row r="69" spans="1:6" s="37" customFormat="1" ht="20.100000000000001" customHeight="1" x14ac:dyDescent="0.25">
      <c r="A69" s="52">
        <v>922</v>
      </c>
      <c r="B69" s="52" t="s">
        <v>243</v>
      </c>
      <c r="C69" s="74">
        <v>70716.72</v>
      </c>
      <c r="D69" s="72">
        <f t="shared" si="20"/>
        <v>0</v>
      </c>
      <c r="E69" s="74">
        <v>70716.72</v>
      </c>
      <c r="F69" s="99">
        <f t="shared" si="5"/>
        <v>100</v>
      </c>
    </row>
    <row r="70" spans="1:6" s="37" customFormat="1" ht="20.100000000000001" customHeight="1" x14ac:dyDescent="0.25">
      <c r="A70" s="53" t="s">
        <v>250</v>
      </c>
      <c r="B70" s="53" t="s">
        <v>255</v>
      </c>
      <c r="C70" s="75">
        <f t="shared" si="19"/>
        <v>223701.94</v>
      </c>
      <c r="D70" s="76">
        <f>D71</f>
        <v>0</v>
      </c>
      <c r="E70" s="75">
        <f>E71</f>
        <v>223701.94</v>
      </c>
      <c r="F70" s="99">
        <f t="shared" si="5"/>
        <v>100</v>
      </c>
    </row>
    <row r="71" spans="1:6" s="37" customFormat="1" ht="20.100000000000001" customHeight="1" x14ac:dyDescent="0.25">
      <c r="A71" s="52">
        <v>9</v>
      </c>
      <c r="B71" s="52" t="s">
        <v>241</v>
      </c>
      <c r="C71" s="74">
        <f t="shared" si="19"/>
        <v>223701.94</v>
      </c>
      <c r="D71" s="74">
        <f t="shared" ref="D71:E71" si="21">D72</f>
        <v>0</v>
      </c>
      <c r="E71" s="74">
        <f t="shared" si="21"/>
        <v>223701.94</v>
      </c>
      <c r="F71" s="99">
        <f t="shared" si="5"/>
        <v>100</v>
      </c>
    </row>
    <row r="72" spans="1:6" s="37" customFormat="1" ht="20.100000000000001" customHeight="1" x14ac:dyDescent="0.25">
      <c r="A72" s="52">
        <v>92</v>
      </c>
      <c r="B72" s="52" t="s">
        <v>242</v>
      </c>
      <c r="C72" s="72">
        <f>C73</f>
        <v>223701.94</v>
      </c>
      <c r="D72" s="72"/>
      <c r="E72" s="72">
        <f>E73</f>
        <v>223701.94</v>
      </c>
      <c r="F72" s="99">
        <f t="shared" si="5"/>
        <v>100</v>
      </c>
    </row>
    <row r="73" spans="1:6" s="37" customFormat="1" ht="20.100000000000001" customHeight="1" x14ac:dyDescent="0.25">
      <c r="A73" s="52">
        <v>922</v>
      </c>
      <c r="B73" s="52" t="s">
        <v>243</v>
      </c>
      <c r="C73" s="72">
        <v>223701.94</v>
      </c>
      <c r="D73" s="72"/>
      <c r="E73" s="72">
        <v>223701.94</v>
      </c>
      <c r="F73" s="99">
        <f t="shared" si="5"/>
        <v>100</v>
      </c>
    </row>
    <row r="74" spans="1:6" s="37" customFormat="1" ht="20.100000000000001" customHeight="1" x14ac:dyDescent="0.25">
      <c r="A74" s="53" t="s">
        <v>166</v>
      </c>
      <c r="B74" s="53" t="s">
        <v>167</v>
      </c>
      <c r="C74" s="75">
        <f>C75+C138+C145</f>
        <v>3112954</v>
      </c>
      <c r="D74" s="76">
        <f t="shared" ref="D74" si="22">D75+D138</f>
        <v>0</v>
      </c>
      <c r="E74" s="75">
        <f>E75+E138+E145</f>
        <v>1474380.0099999998</v>
      </c>
      <c r="F74" s="99">
        <f t="shared" si="5"/>
        <v>47.362730384066062</v>
      </c>
    </row>
    <row r="75" spans="1:6" s="37" customFormat="1" ht="20.100000000000001" customHeight="1" x14ac:dyDescent="0.25">
      <c r="A75" s="54" t="str">
        <f>+[1]LIST!B56</f>
        <v>A120704</v>
      </c>
      <c r="B75" s="54" t="str">
        <f>+[1]LIST!C56</f>
        <v>Osiguravanje uvjeta rada za redovno poslovanje srednjih škola i učeničkih domova</v>
      </c>
      <c r="C75" s="77">
        <f>C76+C81+C113</f>
        <v>3078154</v>
      </c>
      <c r="D75" s="78">
        <f>D81+D113</f>
        <v>0</v>
      </c>
      <c r="E75" s="77">
        <f>E81+E113+E76</f>
        <v>1474380.0099999998</v>
      </c>
      <c r="F75" s="99">
        <f t="shared" si="5"/>
        <v>47.898188654628711</v>
      </c>
    </row>
    <row r="76" spans="1:6" s="37" customFormat="1" ht="20.100000000000001" customHeight="1" x14ac:dyDescent="0.25">
      <c r="A76" s="116" t="s">
        <v>168</v>
      </c>
      <c r="B76" s="55" t="s">
        <v>169</v>
      </c>
      <c r="C76" s="77">
        <f>C77</f>
        <v>4350</v>
      </c>
      <c r="D76" s="78"/>
      <c r="E76" s="79">
        <f>E77</f>
        <v>4350</v>
      </c>
      <c r="F76" s="99">
        <f t="shared" si="5"/>
        <v>100</v>
      </c>
    </row>
    <row r="77" spans="1:6" s="37" customFormat="1" ht="20.100000000000001" customHeight="1" x14ac:dyDescent="0.25">
      <c r="A77" s="117">
        <v>4</v>
      </c>
      <c r="B77" s="52" t="s">
        <v>5</v>
      </c>
      <c r="C77" s="77">
        <f>C78</f>
        <v>4350</v>
      </c>
      <c r="D77" s="78"/>
      <c r="E77" s="120">
        <f>E78</f>
        <v>4350</v>
      </c>
      <c r="F77" s="99">
        <f t="shared" si="5"/>
        <v>100</v>
      </c>
    </row>
    <row r="78" spans="1:6" s="37" customFormat="1" ht="20.100000000000001" customHeight="1" x14ac:dyDescent="0.25">
      <c r="A78" s="117">
        <v>41</v>
      </c>
      <c r="B78" s="52" t="s">
        <v>219</v>
      </c>
      <c r="C78" s="77">
        <f>C79</f>
        <v>4350</v>
      </c>
      <c r="D78" s="78"/>
      <c r="E78" s="120">
        <f>E79</f>
        <v>4350</v>
      </c>
      <c r="F78" s="99">
        <f t="shared" si="5"/>
        <v>100</v>
      </c>
    </row>
    <row r="79" spans="1:6" s="37" customFormat="1" ht="20.100000000000001" customHeight="1" x14ac:dyDescent="0.25">
      <c r="A79" s="119">
        <v>412</v>
      </c>
      <c r="B79" s="52" t="s">
        <v>221</v>
      </c>
      <c r="C79" s="77">
        <f>C80</f>
        <v>4350</v>
      </c>
      <c r="D79" s="78"/>
      <c r="E79" s="120">
        <f>E80</f>
        <v>4350</v>
      </c>
      <c r="F79" s="99">
        <f t="shared" si="5"/>
        <v>100</v>
      </c>
    </row>
    <row r="80" spans="1:6" s="37" customFormat="1" ht="20.100000000000001" customHeight="1" x14ac:dyDescent="0.25">
      <c r="A80" s="118">
        <v>4123</v>
      </c>
      <c r="B80" s="70" t="s">
        <v>220</v>
      </c>
      <c r="C80" s="77">
        <v>4350</v>
      </c>
      <c r="D80" s="78"/>
      <c r="E80" s="121">
        <v>4350</v>
      </c>
      <c r="F80" s="99">
        <f t="shared" si="5"/>
        <v>100</v>
      </c>
    </row>
    <row r="81" spans="1:6" s="37" customFormat="1" ht="20.100000000000001" customHeight="1" x14ac:dyDescent="0.25">
      <c r="A81" s="55" t="str">
        <f>+[1]LIST!B57</f>
        <v>4.4.1</v>
      </c>
      <c r="B81" s="55" t="str">
        <f>+[1]LIST!C57</f>
        <v>Decentralizirana sredstva</v>
      </c>
      <c r="C81" s="79">
        <f>C82</f>
        <v>177000</v>
      </c>
      <c r="D81" s="80">
        <f t="shared" ref="D81:E81" si="23">D82</f>
        <v>0</v>
      </c>
      <c r="E81" s="79">
        <f t="shared" si="23"/>
        <v>90635.93</v>
      </c>
      <c r="F81" s="99">
        <f t="shared" si="5"/>
        <v>51.206740112994339</v>
      </c>
    </row>
    <row r="82" spans="1:6" s="37" customFormat="1" ht="20.100000000000001" customHeight="1" x14ac:dyDescent="0.25">
      <c r="A82" s="52">
        <v>3</v>
      </c>
      <c r="B82" s="52" t="s">
        <v>3</v>
      </c>
      <c r="C82" s="74">
        <f>C83+C109</f>
        <v>177000</v>
      </c>
      <c r="D82" s="72">
        <f t="shared" ref="D82:E82" si="24">D83+D109</f>
        <v>0</v>
      </c>
      <c r="E82" s="74">
        <f t="shared" si="24"/>
        <v>90635.93</v>
      </c>
      <c r="F82" s="99">
        <f t="shared" si="5"/>
        <v>51.206740112994339</v>
      </c>
    </row>
    <row r="83" spans="1:6" s="37" customFormat="1" ht="20.100000000000001" customHeight="1" x14ac:dyDescent="0.25">
      <c r="A83" s="52">
        <v>32</v>
      </c>
      <c r="B83" s="52" t="s">
        <v>12</v>
      </c>
      <c r="C83" s="74">
        <f>C84+C88+C95+C104</f>
        <v>175700</v>
      </c>
      <c r="D83" s="72">
        <f t="shared" ref="D83:E83" si="25">D84+D88+D95+D104</f>
        <v>0</v>
      </c>
      <c r="E83" s="74">
        <f t="shared" si="25"/>
        <v>89961.76</v>
      </c>
      <c r="F83" s="99">
        <f t="shared" si="5"/>
        <v>51.20191235059761</v>
      </c>
    </row>
    <row r="84" spans="1:6" s="37" customFormat="1" ht="20.100000000000001" customHeight="1" x14ac:dyDescent="0.25">
      <c r="A84" s="73" t="str">
        <f>+[1]LIST!B58</f>
        <v>321</v>
      </c>
      <c r="B84" s="68" t="s">
        <v>26</v>
      </c>
      <c r="C84" s="74">
        <v>53000</v>
      </c>
      <c r="D84" s="74">
        <f t="shared" ref="D84:E84" si="26">D85+D86+D87</f>
        <v>0</v>
      </c>
      <c r="E84" s="74">
        <f t="shared" si="26"/>
        <v>24444.859999999997</v>
      </c>
      <c r="F84" s="99">
        <f t="shared" si="5"/>
        <v>46.12237735849056</v>
      </c>
    </row>
    <row r="85" spans="1:6" s="37" customFormat="1" ht="20.100000000000001" customHeight="1" x14ac:dyDescent="0.25">
      <c r="A85" s="67">
        <v>3211</v>
      </c>
      <c r="B85" s="56" t="s">
        <v>27</v>
      </c>
      <c r="C85" s="72"/>
      <c r="D85" s="72"/>
      <c r="E85" s="72">
        <v>2668.94</v>
      </c>
      <c r="F85" s="99"/>
    </row>
    <row r="86" spans="1:6" s="37" customFormat="1" ht="20.100000000000001" customHeight="1" x14ac:dyDescent="0.25">
      <c r="A86" s="67">
        <v>3212</v>
      </c>
      <c r="B86" s="56" t="s">
        <v>88</v>
      </c>
      <c r="C86" s="72"/>
      <c r="D86" s="72"/>
      <c r="E86" s="72">
        <v>21775.919999999998</v>
      </c>
      <c r="F86" s="99"/>
    </row>
    <row r="87" spans="1:6" s="37" customFormat="1" ht="20.100000000000001" customHeight="1" x14ac:dyDescent="0.25">
      <c r="A87" s="67">
        <v>3213</v>
      </c>
      <c r="B87" s="56" t="s">
        <v>89</v>
      </c>
      <c r="C87" s="72"/>
      <c r="D87" s="72"/>
      <c r="E87" s="72"/>
      <c r="F87" s="99"/>
    </row>
    <row r="88" spans="1:6" s="37" customFormat="1" ht="20.100000000000001" customHeight="1" x14ac:dyDescent="0.25">
      <c r="A88" s="73" t="str">
        <f>+[1]LIST!B59</f>
        <v>322</v>
      </c>
      <c r="B88" s="68" t="str">
        <f>+[1]LIST!C59</f>
        <v>Rashodi za materijal i energiju</v>
      </c>
      <c r="C88" s="74">
        <v>68880</v>
      </c>
      <c r="D88" s="74">
        <f t="shared" ref="D88:E88" si="27">D89+D90+D91+D92+D93+D94</f>
        <v>0</v>
      </c>
      <c r="E88" s="74">
        <f t="shared" si="27"/>
        <v>40730.51</v>
      </c>
      <c r="F88" s="99">
        <f t="shared" si="5"/>
        <v>59.132563879210224</v>
      </c>
    </row>
    <row r="89" spans="1:6" s="37" customFormat="1" ht="20.100000000000001" customHeight="1" x14ac:dyDescent="0.25">
      <c r="A89" s="67">
        <v>3221</v>
      </c>
      <c r="B89" s="56" t="s">
        <v>91</v>
      </c>
      <c r="C89" s="72"/>
      <c r="D89" s="72"/>
      <c r="E89" s="72">
        <v>7303.35</v>
      </c>
      <c r="F89" s="99"/>
    </row>
    <row r="90" spans="1:6" s="37" customFormat="1" ht="20.100000000000001" customHeight="1" x14ac:dyDescent="0.25">
      <c r="A90" s="67">
        <v>3222</v>
      </c>
      <c r="B90" s="56" t="s">
        <v>92</v>
      </c>
      <c r="C90" s="72"/>
      <c r="D90" s="72"/>
      <c r="E90" s="72">
        <v>18200.080000000002</v>
      </c>
      <c r="F90" s="99"/>
    </row>
    <row r="91" spans="1:6" s="37" customFormat="1" ht="20.100000000000001" customHeight="1" x14ac:dyDescent="0.25">
      <c r="A91" s="67">
        <v>3223</v>
      </c>
      <c r="B91" s="56" t="s">
        <v>93</v>
      </c>
      <c r="C91" s="72"/>
      <c r="D91" s="72"/>
      <c r="E91" s="72">
        <v>15127.08</v>
      </c>
      <c r="F91" s="99"/>
    </row>
    <row r="92" spans="1:6" s="37" customFormat="1" ht="20.100000000000001" customHeight="1" x14ac:dyDescent="0.25">
      <c r="A92" s="67">
        <v>3224</v>
      </c>
      <c r="B92" s="56" t="s">
        <v>170</v>
      </c>
      <c r="C92" s="72"/>
      <c r="D92" s="72"/>
      <c r="E92" s="72"/>
      <c r="F92" s="99"/>
    </row>
    <row r="93" spans="1:6" s="37" customFormat="1" ht="20.100000000000001" customHeight="1" x14ac:dyDescent="0.25">
      <c r="A93" s="67">
        <v>3225</v>
      </c>
      <c r="B93" s="56" t="s">
        <v>95</v>
      </c>
      <c r="C93" s="72"/>
      <c r="D93" s="72"/>
      <c r="E93" s="72">
        <v>100</v>
      </c>
      <c r="F93" s="99"/>
    </row>
    <row r="94" spans="1:6" s="37" customFormat="1" ht="20.100000000000001" customHeight="1" x14ac:dyDescent="0.25">
      <c r="A94" s="67">
        <v>3227</v>
      </c>
      <c r="B94" s="56" t="s">
        <v>96</v>
      </c>
      <c r="C94" s="72"/>
      <c r="D94" s="72"/>
      <c r="E94" s="72"/>
      <c r="F94" s="99"/>
    </row>
    <row r="95" spans="1:6" s="37" customFormat="1" ht="20.100000000000001" customHeight="1" x14ac:dyDescent="0.25">
      <c r="A95" s="73" t="str">
        <f>+[1]LIST!B60</f>
        <v>323</v>
      </c>
      <c r="B95" s="68" t="str">
        <f>+[1]LIST!C60</f>
        <v>Rashodi za usluge</v>
      </c>
      <c r="C95" s="74">
        <v>49320</v>
      </c>
      <c r="D95" s="74">
        <f t="shared" ref="D95" si="28">D96+D97+D99+D100+D102+D103</f>
        <v>0</v>
      </c>
      <c r="E95" s="74">
        <f>E96+E97+E98+E99+E100+E101+E102+E103</f>
        <v>24586.389999999996</v>
      </c>
      <c r="F95" s="99">
        <f t="shared" ref="F95:F160" si="29">E95/C95*100</f>
        <v>49.850750202757496</v>
      </c>
    </row>
    <row r="96" spans="1:6" s="37" customFormat="1" ht="20.100000000000001" customHeight="1" x14ac:dyDescent="0.25">
      <c r="A96" s="67">
        <v>3231</v>
      </c>
      <c r="B96" s="56" t="s">
        <v>98</v>
      </c>
      <c r="C96" s="72"/>
      <c r="D96" s="72"/>
      <c r="E96" s="72">
        <v>568.80999999999995</v>
      </c>
      <c r="F96" s="99"/>
    </row>
    <row r="97" spans="1:6" s="37" customFormat="1" ht="20.100000000000001" customHeight="1" x14ac:dyDescent="0.25">
      <c r="A97" s="67">
        <v>3232</v>
      </c>
      <c r="B97" s="56" t="s">
        <v>171</v>
      </c>
      <c r="C97" s="72"/>
      <c r="D97" s="72"/>
      <c r="E97" s="72">
        <v>4135.5</v>
      </c>
      <c r="F97" s="99"/>
    </row>
    <row r="98" spans="1:6" s="37" customFormat="1" ht="20.100000000000001" customHeight="1" x14ac:dyDescent="0.25">
      <c r="A98" s="67">
        <v>3233</v>
      </c>
      <c r="B98" s="56" t="s">
        <v>200</v>
      </c>
      <c r="C98" s="72"/>
      <c r="D98" s="72"/>
      <c r="E98" s="72"/>
      <c r="F98" s="99"/>
    </row>
    <row r="99" spans="1:6" s="37" customFormat="1" ht="20.100000000000001" customHeight="1" x14ac:dyDescent="0.25">
      <c r="A99" s="67">
        <v>3234</v>
      </c>
      <c r="B99" s="56" t="s">
        <v>101</v>
      </c>
      <c r="C99" s="72"/>
      <c r="D99" s="72"/>
      <c r="E99" s="72">
        <v>5148.88</v>
      </c>
      <c r="F99" s="99"/>
    </row>
    <row r="100" spans="1:6" s="37" customFormat="1" ht="20.100000000000001" customHeight="1" x14ac:dyDescent="0.25">
      <c r="A100" s="67">
        <v>3235</v>
      </c>
      <c r="B100" s="56" t="s">
        <v>102</v>
      </c>
      <c r="C100" s="72"/>
      <c r="D100" s="72"/>
      <c r="E100" s="72">
        <v>5762.25</v>
      </c>
      <c r="F100" s="99"/>
    </row>
    <row r="101" spans="1:6" s="37" customFormat="1" ht="20.100000000000001" customHeight="1" x14ac:dyDescent="0.25">
      <c r="A101" s="67">
        <v>3236</v>
      </c>
      <c r="B101" s="56" t="s">
        <v>201</v>
      </c>
      <c r="C101" s="72"/>
      <c r="D101" s="72"/>
      <c r="E101" s="72">
        <v>21.9</v>
      </c>
      <c r="F101" s="99"/>
    </row>
    <row r="102" spans="1:6" s="37" customFormat="1" ht="20.100000000000001" customHeight="1" x14ac:dyDescent="0.25">
      <c r="A102" s="67">
        <v>3238</v>
      </c>
      <c r="B102" s="56" t="s">
        <v>105</v>
      </c>
      <c r="C102" s="72"/>
      <c r="D102" s="72"/>
      <c r="E102" s="72">
        <v>4321.6099999999997</v>
      </c>
      <c r="F102" s="99"/>
    </row>
    <row r="103" spans="1:6" s="37" customFormat="1" ht="20.100000000000001" customHeight="1" x14ac:dyDescent="0.25">
      <c r="A103" s="67">
        <v>3239</v>
      </c>
      <c r="B103" s="56" t="s">
        <v>106</v>
      </c>
      <c r="C103" s="72"/>
      <c r="D103" s="72"/>
      <c r="E103" s="72">
        <v>4627.4399999999996</v>
      </c>
      <c r="F103" s="99"/>
    </row>
    <row r="104" spans="1:6" s="37" customFormat="1" ht="20.100000000000001" customHeight="1" x14ac:dyDescent="0.25">
      <c r="A104" s="73" t="str">
        <f>+[1]LIST!B61</f>
        <v>329</v>
      </c>
      <c r="B104" s="68" t="str">
        <f>+[1]LIST!C61</f>
        <v>Ostali nespomenuti rashodi poslovanja</v>
      </c>
      <c r="C104" s="74">
        <v>4500</v>
      </c>
      <c r="D104" s="74">
        <f t="shared" ref="D104:E104" si="30">D105+D106+D107+D108</f>
        <v>0</v>
      </c>
      <c r="E104" s="74">
        <f t="shared" si="30"/>
        <v>200</v>
      </c>
      <c r="F104" s="99">
        <f t="shared" si="29"/>
        <v>4.4444444444444446</v>
      </c>
    </row>
    <row r="105" spans="1:6" s="37" customFormat="1" ht="20.100000000000001" customHeight="1" x14ac:dyDescent="0.25">
      <c r="A105" s="67">
        <v>3292</v>
      </c>
      <c r="B105" s="56" t="s">
        <v>108</v>
      </c>
      <c r="C105" s="72"/>
      <c r="D105" s="72"/>
      <c r="E105" s="72"/>
      <c r="F105" s="99"/>
    </row>
    <row r="106" spans="1:6" s="37" customFormat="1" ht="20.100000000000001" customHeight="1" x14ac:dyDescent="0.25">
      <c r="A106" s="67">
        <v>3293</v>
      </c>
      <c r="B106" s="56" t="s">
        <v>109</v>
      </c>
      <c r="C106" s="72"/>
      <c r="D106" s="72"/>
      <c r="E106" s="72"/>
      <c r="F106" s="99"/>
    </row>
    <row r="107" spans="1:6" s="37" customFormat="1" ht="20.100000000000001" customHeight="1" x14ac:dyDescent="0.25">
      <c r="A107" s="67">
        <v>3294</v>
      </c>
      <c r="B107" s="56" t="s">
        <v>110</v>
      </c>
      <c r="C107" s="72"/>
      <c r="D107" s="72"/>
      <c r="E107" s="72">
        <v>200</v>
      </c>
      <c r="F107" s="99"/>
    </row>
    <row r="108" spans="1:6" s="37" customFormat="1" ht="20.100000000000001" customHeight="1" x14ac:dyDescent="0.25">
      <c r="A108" s="67">
        <v>3299</v>
      </c>
      <c r="B108" s="56" t="s">
        <v>107</v>
      </c>
      <c r="C108" s="72"/>
      <c r="D108" s="72"/>
      <c r="E108" s="72"/>
      <c r="F108" s="99"/>
    </row>
    <row r="109" spans="1:6" s="37" customFormat="1" ht="20.100000000000001" customHeight="1" x14ac:dyDescent="0.25">
      <c r="A109" s="52">
        <v>34</v>
      </c>
      <c r="B109" s="52" t="s">
        <v>112</v>
      </c>
      <c r="C109" s="81">
        <f>C110</f>
        <v>1300</v>
      </c>
      <c r="D109" s="81">
        <f t="shared" ref="D109:E109" si="31">D110</f>
        <v>0</v>
      </c>
      <c r="E109" s="81">
        <f t="shared" si="31"/>
        <v>674.17</v>
      </c>
      <c r="F109" s="99">
        <f t="shared" si="29"/>
        <v>51.85923076923077</v>
      </c>
    </row>
    <row r="110" spans="1:6" s="37" customFormat="1" ht="20.100000000000001" customHeight="1" x14ac:dyDescent="0.25">
      <c r="A110" s="73" t="str">
        <f>+[1]LIST!B63</f>
        <v>343</v>
      </c>
      <c r="B110" s="68" t="str">
        <f>+[1]LIST!C63</f>
        <v>Ostali financijski rashodi</v>
      </c>
      <c r="C110" s="74">
        <v>1300</v>
      </c>
      <c r="D110" s="74">
        <f t="shared" ref="D110:E110" si="32">D111+D112</f>
        <v>0</v>
      </c>
      <c r="E110" s="74">
        <f t="shared" si="32"/>
        <v>674.17</v>
      </c>
      <c r="F110" s="99">
        <f t="shared" si="29"/>
        <v>51.85923076923077</v>
      </c>
    </row>
    <row r="111" spans="1:6" s="37" customFormat="1" ht="20.100000000000001" customHeight="1" x14ac:dyDescent="0.25">
      <c r="A111" s="67">
        <v>3431</v>
      </c>
      <c r="B111" s="56" t="s">
        <v>116</v>
      </c>
      <c r="C111" s="72"/>
      <c r="D111" s="72"/>
      <c r="E111" s="72">
        <v>674.17</v>
      </c>
      <c r="F111" s="99"/>
    </row>
    <row r="112" spans="1:6" s="37" customFormat="1" ht="20.100000000000001" customHeight="1" x14ac:dyDescent="0.25">
      <c r="A112" s="67">
        <v>3434</v>
      </c>
      <c r="B112" s="56" t="s">
        <v>119</v>
      </c>
      <c r="C112" s="72"/>
      <c r="D112" s="72"/>
      <c r="E112" s="72"/>
      <c r="F112" s="99"/>
    </row>
    <row r="113" spans="1:6" ht="20.100000000000001" customHeight="1" x14ac:dyDescent="0.25">
      <c r="A113" s="55" t="s">
        <v>250</v>
      </c>
      <c r="B113" s="55" t="str">
        <f>+[1]LIST!C64</f>
        <v>Ostale pomoći proračunski korisnici</v>
      </c>
      <c r="C113" s="79">
        <f>C114+C134</f>
        <v>2896804</v>
      </c>
      <c r="D113" s="79">
        <f t="shared" ref="D113:E113" si="33">D114+D134</f>
        <v>0</v>
      </c>
      <c r="E113" s="79">
        <f t="shared" si="33"/>
        <v>1379394.0799999998</v>
      </c>
      <c r="F113" s="99">
        <f t="shared" si="29"/>
        <v>47.61779119332892</v>
      </c>
    </row>
    <row r="114" spans="1:6" ht="20.100000000000001" customHeight="1" x14ac:dyDescent="0.25">
      <c r="A114" s="52">
        <v>3</v>
      </c>
      <c r="B114" s="52" t="s">
        <v>3</v>
      </c>
      <c r="C114" s="74">
        <f>C115+C123</f>
        <v>2896804</v>
      </c>
      <c r="D114" s="74">
        <f t="shared" ref="D114:E114" si="34">D115+D123</f>
        <v>0</v>
      </c>
      <c r="E114" s="74">
        <f t="shared" si="34"/>
        <v>1379394.0799999998</v>
      </c>
      <c r="F114" s="99">
        <f t="shared" si="29"/>
        <v>47.61779119332892</v>
      </c>
    </row>
    <row r="115" spans="1:6" ht="20.100000000000001" customHeight="1" x14ac:dyDescent="0.25">
      <c r="A115" s="52">
        <v>31</v>
      </c>
      <c r="B115" s="52" t="s">
        <v>4</v>
      </c>
      <c r="C115" s="74">
        <f>C116+C119+C121</f>
        <v>2855604</v>
      </c>
      <c r="D115" s="74">
        <f>D116+D119+D121</f>
        <v>0</v>
      </c>
      <c r="E115" s="74">
        <f>E116+E119+E121</f>
        <v>1347726.39</v>
      </c>
      <c r="F115" s="99">
        <f t="shared" si="29"/>
        <v>47.195843331218192</v>
      </c>
    </row>
    <row r="116" spans="1:6" ht="20.100000000000001" customHeight="1" x14ac:dyDescent="0.25">
      <c r="A116" s="73" t="str">
        <f>+[1]LIST!B65</f>
        <v>311</v>
      </c>
      <c r="B116" s="68" t="str">
        <f>+[1]LIST!C65</f>
        <v>Plaće (Bruto)</v>
      </c>
      <c r="C116" s="74">
        <v>2399604</v>
      </c>
      <c r="D116" s="74">
        <f t="shared" ref="D116:E116" si="35">D117+D118</f>
        <v>0</v>
      </c>
      <c r="E116" s="74">
        <f t="shared" si="35"/>
        <v>1124392.19</v>
      </c>
      <c r="F116" s="99">
        <f t="shared" si="29"/>
        <v>46.857406055332461</v>
      </c>
    </row>
    <row r="117" spans="1:6" ht="20.100000000000001" customHeight="1" x14ac:dyDescent="0.25">
      <c r="A117" s="67">
        <v>3111</v>
      </c>
      <c r="B117" s="56" t="s">
        <v>172</v>
      </c>
      <c r="C117" s="72"/>
      <c r="D117" s="72"/>
      <c r="E117" s="72">
        <v>1111069.6299999999</v>
      </c>
      <c r="F117" s="99"/>
    </row>
    <row r="118" spans="1:6" ht="20.100000000000001" customHeight="1" x14ac:dyDescent="0.25">
      <c r="A118" s="67">
        <v>3113</v>
      </c>
      <c r="B118" s="56" t="s">
        <v>84</v>
      </c>
      <c r="C118" s="72"/>
      <c r="D118" s="72"/>
      <c r="E118" s="72">
        <v>13322.56</v>
      </c>
      <c r="F118" s="99"/>
    </row>
    <row r="119" spans="1:6" ht="27" customHeight="1" x14ac:dyDescent="0.25">
      <c r="A119" s="73" t="str">
        <f>+[1]LIST!B66</f>
        <v>312</v>
      </c>
      <c r="B119" s="68" t="str">
        <f>+[1]LIST!C66</f>
        <v>Ostali rashodi za zaposlene</v>
      </c>
      <c r="C119" s="74">
        <v>60000</v>
      </c>
      <c r="D119" s="74">
        <f t="shared" ref="D119:E119" si="36">D120</f>
        <v>0</v>
      </c>
      <c r="E119" s="74">
        <f t="shared" si="36"/>
        <v>37824.46</v>
      </c>
      <c r="F119" s="99">
        <f t="shared" si="29"/>
        <v>63.04076666666667</v>
      </c>
    </row>
    <row r="120" spans="1:6" ht="20.100000000000001" customHeight="1" x14ac:dyDescent="0.25">
      <c r="A120" s="67">
        <v>3121</v>
      </c>
      <c r="B120" s="56" t="s">
        <v>85</v>
      </c>
      <c r="C120" s="72"/>
      <c r="D120" s="72"/>
      <c r="E120" s="72">
        <v>37824.46</v>
      </c>
      <c r="F120" s="99"/>
    </row>
    <row r="121" spans="1:6" ht="20.100000000000001" customHeight="1" x14ac:dyDescent="0.25">
      <c r="A121" s="73" t="str">
        <f>+[1]LIST!B67</f>
        <v>313</v>
      </c>
      <c r="B121" s="68" t="str">
        <f>+[1]LIST!C67</f>
        <v>Doprinosi na plaće</v>
      </c>
      <c r="C121" s="74">
        <v>396000</v>
      </c>
      <c r="D121" s="74">
        <f t="shared" ref="D121:E121" si="37">D122</f>
        <v>0</v>
      </c>
      <c r="E121" s="74">
        <f t="shared" si="37"/>
        <v>185509.74</v>
      </c>
      <c r="F121" s="99">
        <f t="shared" si="29"/>
        <v>46.845893939393932</v>
      </c>
    </row>
    <row r="122" spans="1:6" ht="20.100000000000001" customHeight="1" x14ac:dyDescent="0.25">
      <c r="A122" s="67">
        <v>3132</v>
      </c>
      <c r="B122" s="56" t="s">
        <v>87</v>
      </c>
      <c r="C122" s="72"/>
      <c r="D122" s="72"/>
      <c r="E122" s="72">
        <v>185509.74</v>
      </c>
      <c r="F122" s="99"/>
    </row>
    <row r="123" spans="1:6" ht="20.100000000000001" customHeight="1" x14ac:dyDescent="0.25">
      <c r="A123" s="68">
        <v>32</v>
      </c>
      <c r="B123" s="68" t="s">
        <v>12</v>
      </c>
      <c r="C123" s="74">
        <f>C124+C127+C130+C132</f>
        <v>41200</v>
      </c>
      <c r="D123" s="74">
        <f t="shared" ref="D123:E123" si="38">D124+D127+D130+D132</f>
        <v>0</v>
      </c>
      <c r="E123" s="74">
        <f t="shared" si="38"/>
        <v>31667.69</v>
      </c>
      <c r="F123" s="99">
        <f t="shared" si="29"/>
        <v>76.863325242718446</v>
      </c>
    </row>
    <row r="124" spans="1:6" ht="20.100000000000001" customHeight="1" x14ac:dyDescent="0.25">
      <c r="A124" s="73">
        <v>321</v>
      </c>
      <c r="B124" s="68" t="s">
        <v>26</v>
      </c>
      <c r="C124" s="74">
        <v>5700</v>
      </c>
      <c r="D124" s="74">
        <f t="shared" ref="D124:E124" si="39">D125</f>
        <v>0</v>
      </c>
      <c r="E124" s="74">
        <f t="shared" si="39"/>
        <v>4640</v>
      </c>
      <c r="F124" s="99">
        <f t="shared" si="29"/>
        <v>81.403508771929822</v>
      </c>
    </row>
    <row r="125" spans="1:6" ht="20.100000000000001" customHeight="1" x14ac:dyDescent="0.25">
      <c r="A125" s="67">
        <v>3211</v>
      </c>
      <c r="B125" s="56" t="s">
        <v>27</v>
      </c>
      <c r="C125" s="74"/>
      <c r="D125" s="74"/>
      <c r="E125" s="72">
        <v>4640</v>
      </c>
      <c r="F125" s="99"/>
    </row>
    <row r="126" spans="1:6" ht="20.100000000000001" customHeight="1" x14ac:dyDescent="0.25">
      <c r="A126" s="67"/>
      <c r="B126" s="56"/>
      <c r="C126" s="74"/>
      <c r="D126" s="74"/>
      <c r="E126" s="72"/>
      <c r="F126" s="99"/>
    </row>
    <row r="127" spans="1:6" ht="20.100000000000001" customHeight="1" x14ac:dyDescent="0.25">
      <c r="A127" s="73">
        <v>322</v>
      </c>
      <c r="B127" s="68" t="s">
        <v>90</v>
      </c>
      <c r="C127" s="74">
        <v>1000</v>
      </c>
      <c r="D127" s="74">
        <f t="shared" ref="D127" si="40">D128</f>
        <v>0</v>
      </c>
      <c r="E127" s="74">
        <f>E128+E129</f>
        <v>754.25</v>
      </c>
      <c r="F127" s="99">
        <f t="shared" si="29"/>
        <v>75.424999999999997</v>
      </c>
    </row>
    <row r="128" spans="1:6" ht="20.100000000000001" customHeight="1" x14ac:dyDescent="0.25">
      <c r="A128" s="67">
        <v>3221</v>
      </c>
      <c r="B128" s="56" t="s">
        <v>91</v>
      </c>
      <c r="C128" s="72"/>
      <c r="D128" s="72"/>
      <c r="E128" s="72">
        <v>665.77</v>
      </c>
      <c r="F128" s="99"/>
    </row>
    <row r="129" spans="1:6" ht="20.100000000000001" customHeight="1" x14ac:dyDescent="0.25">
      <c r="A129" s="67">
        <v>3224</v>
      </c>
      <c r="B129" s="56" t="s">
        <v>191</v>
      </c>
      <c r="C129" s="72"/>
      <c r="D129" s="72"/>
      <c r="E129" s="72">
        <v>88.48</v>
      </c>
      <c r="F129" s="99"/>
    </row>
    <row r="130" spans="1:6" ht="20.100000000000001" customHeight="1" x14ac:dyDescent="0.25">
      <c r="A130" s="73" t="str">
        <f>+[1]LIST!B68</f>
        <v>323</v>
      </c>
      <c r="B130" s="68" t="str">
        <f>+[1]LIST!C68</f>
        <v>Rashodi za usluge</v>
      </c>
      <c r="C130" s="74">
        <v>30000</v>
      </c>
      <c r="D130" s="74">
        <f t="shared" ref="D130:E130" si="41">D131</f>
        <v>0</v>
      </c>
      <c r="E130" s="74">
        <f t="shared" si="41"/>
        <v>26273.439999999999</v>
      </c>
      <c r="F130" s="99">
        <f t="shared" si="29"/>
        <v>87.578133333333327</v>
      </c>
    </row>
    <row r="131" spans="1:6" ht="20.100000000000001" customHeight="1" x14ac:dyDescent="0.25">
      <c r="A131" s="67">
        <v>3237</v>
      </c>
      <c r="B131" s="56" t="s">
        <v>104</v>
      </c>
      <c r="C131" s="72"/>
      <c r="D131" s="72"/>
      <c r="E131" s="72">
        <v>26273.439999999999</v>
      </c>
      <c r="F131" s="99"/>
    </row>
    <row r="132" spans="1:6" ht="20.100000000000001" customHeight="1" x14ac:dyDescent="0.25">
      <c r="A132" s="73" t="str">
        <f>+[1]LIST!B69</f>
        <v>329</v>
      </c>
      <c r="B132" s="68" t="str">
        <f>+[1]LIST!C69</f>
        <v>Ostali nespomenuti rashodi poslovanja</v>
      </c>
      <c r="C132" s="74">
        <v>4500</v>
      </c>
      <c r="D132" s="74">
        <f t="shared" ref="D132:E132" si="42">D133</f>
        <v>0</v>
      </c>
      <c r="E132" s="74">
        <f t="shared" si="42"/>
        <v>0</v>
      </c>
      <c r="F132" s="99">
        <f t="shared" si="29"/>
        <v>0</v>
      </c>
    </row>
    <row r="133" spans="1:6" ht="20.100000000000001" customHeight="1" x14ac:dyDescent="0.25">
      <c r="A133" s="67">
        <v>3295</v>
      </c>
      <c r="B133" s="56" t="s">
        <v>173</v>
      </c>
      <c r="C133" s="72"/>
      <c r="D133" s="72"/>
      <c r="E133" s="72"/>
      <c r="F133" s="99"/>
    </row>
    <row r="134" spans="1:6" ht="20.100000000000001" customHeight="1" x14ac:dyDescent="0.25">
      <c r="A134" s="68">
        <v>4</v>
      </c>
      <c r="B134" s="68" t="s">
        <v>5</v>
      </c>
      <c r="C134" s="74">
        <f>C135</f>
        <v>0</v>
      </c>
      <c r="D134" s="74">
        <f t="shared" ref="D134:E136" si="43">D135</f>
        <v>0</v>
      </c>
      <c r="E134" s="74">
        <f t="shared" si="43"/>
        <v>0</v>
      </c>
      <c r="F134" s="99"/>
    </row>
    <row r="135" spans="1:6" ht="20.100000000000001" customHeight="1" x14ac:dyDescent="0.25">
      <c r="A135" s="68">
        <v>42</v>
      </c>
      <c r="B135" s="68" t="s">
        <v>127</v>
      </c>
      <c r="C135" s="74">
        <f>C136</f>
        <v>0</v>
      </c>
      <c r="D135" s="74">
        <f t="shared" si="43"/>
        <v>0</v>
      </c>
      <c r="E135" s="74">
        <f t="shared" si="43"/>
        <v>0</v>
      </c>
      <c r="F135" s="99"/>
    </row>
    <row r="136" spans="1:6" ht="20.100000000000001" customHeight="1" x14ac:dyDescent="0.25">
      <c r="A136" s="73" t="str">
        <f>+[1]LIST!B71</f>
        <v>424</v>
      </c>
      <c r="B136" s="82" t="str">
        <f>+[1]LIST!C71</f>
        <v>Knjige, umjetnička djela i ostale izložbene vrijednosti</v>
      </c>
      <c r="C136" s="74"/>
      <c r="D136" s="74">
        <f t="shared" si="43"/>
        <v>0</v>
      </c>
      <c r="E136" s="74">
        <f t="shared" si="43"/>
        <v>0</v>
      </c>
      <c r="F136" s="99"/>
    </row>
    <row r="137" spans="1:6" ht="20.100000000000001" customHeight="1" x14ac:dyDescent="0.25">
      <c r="A137" s="67">
        <v>4241</v>
      </c>
      <c r="B137" s="69" t="str">
        <f>+[1]LIST!C72</f>
        <v>Knjige, umjetnička djela i ostale izložbene vrijednosti</v>
      </c>
      <c r="C137" s="72"/>
      <c r="D137" s="72"/>
      <c r="E137" s="72"/>
      <c r="F137" s="99"/>
    </row>
    <row r="138" spans="1:6" ht="20.100000000000001" customHeight="1" x14ac:dyDescent="0.25">
      <c r="A138" s="54" t="str">
        <f>+[1]LIST!B75</f>
        <v>A120706</v>
      </c>
      <c r="B138" s="54" t="str">
        <f>+[1]LIST!C75</f>
        <v>Investicijska ulaganja u srednje škole i učeničke domove</v>
      </c>
      <c r="C138" s="83">
        <f>C139</f>
        <v>19800</v>
      </c>
      <c r="D138" s="83">
        <f t="shared" ref="D138:E141" si="44">D139</f>
        <v>0</v>
      </c>
      <c r="E138" s="83">
        <f t="shared" si="44"/>
        <v>0</v>
      </c>
      <c r="F138" s="99">
        <f t="shared" si="29"/>
        <v>0</v>
      </c>
    </row>
    <row r="139" spans="1:6" ht="20.100000000000001" customHeight="1" x14ac:dyDescent="0.25">
      <c r="A139" s="55" t="str">
        <f>+[1]LIST!B76</f>
        <v>4.4.1</v>
      </c>
      <c r="B139" s="55" t="str">
        <f>+[1]LIST!C76</f>
        <v>Decentralizirana sredstva</v>
      </c>
      <c r="C139" s="79">
        <f>C140</f>
        <v>19800</v>
      </c>
      <c r="D139" s="79">
        <f t="shared" si="44"/>
        <v>0</v>
      </c>
      <c r="E139" s="79">
        <f t="shared" si="44"/>
        <v>0</v>
      </c>
      <c r="F139" s="99">
        <f t="shared" si="29"/>
        <v>0</v>
      </c>
    </row>
    <row r="140" spans="1:6" ht="20.100000000000001" customHeight="1" x14ac:dyDescent="0.25">
      <c r="A140" s="52">
        <v>3</v>
      </c>
      <c r="B140" s="52" t="s">
        <v>3</v>
      </c>
      <c r="C140" s="74">
        <f>C141</f>
        <v>19800</v>
      </c>
      <c r="D140" s="74">
        <f t="shared" si="44"/>
        <v>0</v>
      </c>
      <c r="E140" s="74">
        <f t="shared" si="44"/>
        <v>0</v>
      </c>
      <c r="F140" s="99">
        <f t="shared" si="29"/>
        <v>0</v>
      </c>
    </row>
    <row r="141" spans="1:6" ht="20.100000000000001" customHeight="1" x14ac:dyDescent="0.25">
      <c r="A141" s="52">
        <v>32</v>
      </c>
      <c r="B141" s="68" t="s">
        <v>12</v>
      </c>
      <c r="C141" s="74">
        <f>C142</f>
        <v>19800</v>
      </c>
      <c r="D141" s="74">
        <f t="shared" si="44"/>
        <v>0</v>
      </c>
      <c r="E141" s="74">
        <f t="shared" si="44"/>
        <v>0</v>
      </c>
      <c r="F141" s="99">
        <f t="shared" si="29"/>
        <v>0</v>
      </c>
    </row>
    <row r="142" spans="1:6" ht="20.100000000000001" customHeight="1" x14ac:dyDescent="0.25">
      <c r="A142" s="73" t="str">
        <f>+[1]LIST!B77</f>
        <v>323</v>
      </c>
      <c r="B142" s="68" t="str">
        <f>+[1]LIST!C77</f>
        <v>Rashodi za usluge</v>
      </c>
      <c r="C142" s="74">
        <v>19800</v>
      </c>
      <c r="D142" s="74">
        <f t="shared" ref="D142:E142" si="45">D143+D144</f>
        <v>0</v>
      </c>
      <c r="E142" s="74">
        <f t="shared" si="45"/>
        <v>0</v>
      </c>
      <c r="F142" s="99">
        <f t="shared" si="29"/>
        <v>0</v>
      </c>
    </row>
    <row r="143" spans="1:6" ht="20.100000000000001" customHeight="1" x14ac:dyDescent="0.25">
      <c r="A143" s="67">
        <v>3232</v>
      </c>
      <c r="B143" s="56" t="s">
        <v>171</v>
      </c>
      <c r="C143" s="72"/>
      <c r="D143" s="72"/>
      <c r="E143" s="72">
        <v>0</v>
      </c>
      <c r="F143" s="99"/>
    </row>
    <row r="144" spans="1:6" ht="20.100000000000001" customHeight="1" x14ac:dyDescent="0.25">
      <c r="A144" s="67">
        <v>3237</v>
      </c>
      <c r="B144" s="56" t="s">
        <v>104</v>
      </c>
      <c r="C144" s="72"/>
      <c r="D144" s="72"/>
      <c r="E144" s="72">
        <v>0</v>
      </c>
      <c r="F144" s="99"/>
    </row>
    <row r="145" spans="1:6" ht="20.100000000000001" customHeight="1" x14ac:dyDescent="0.25">
      <c r="A145" s="54" t="s">
        <v>210</v>
      </c>
      <c r="B145" s="54" t="s">
        <v>209</v>
      </c>
      <c r="C145" s="83">
        <f>C146</f>
        <v>15000</v>
      </c>
      <c r="D145" s="72"/>
      <c r="E145" s="83">
        <f>E146</f>
        <v>0</v>
      </c>
      <c r="F145" s="99"/>
    </row>
    <row r="146" spans="1:6" ht="20.100000000000001" customHeight="1" x14ac:dyDescent="0.25">
      <c r="A146" s="55" t="s">
        <v>211</v>
      </c>
      <c r="B146" s="55" t="s">
        <v>212</v>
      </c>
      <c r="C146" s="79">
        <f>C147</f>
        <v>15000</v>
      </c>
      <c r="D146" s="72"/>
      <c r="E146" s="80">
        <f>E147</f>
        <v>0</v>
      </c>
      <c r="F146" s="99"/>
    </row>
    <row r="147" spans="1:6" ht="20.100000000000001" customHeight="1" x14ac:dyDescent="0.25">
      <c r="A147" s="73">
        <v>42</v>
      </c>
      <c r="B147" s="73" t="s">
        <v>127</v>
      </c>
      <c r="C147" s="74">
        <v>15000</v>
      </c>
      <c r="D147" s="72"/>
      <c r="E147" s="72">
        <v>0</v>
      </c>
      <c r="F147" s="99"/>
    </row>
    <row r="148" spans="1:6" ht="20.100000000000001" customHeight="1" x14ac:dyDescent="0.25">
      <c r="A148" s="53" t="str">
        <f>+[1]LIST!B81</f>
        <v>1208</v>
      </c>
      <c r="B148" s="53" t="str">
        <f>+[1]LIST!C81</f>
        <v>Program ustanova u obrazovanju iznad standarda</v>
      </c>
      <c r="C148" s="75">
        <f>C149+C156+C188+C230+C286+C292</f>
        <v>2139545.12</v>
      </c>
      <c r="D148" s="75">
        <f>D149+D156+D188+D230+D286+D292</f>
        <v>0</v>
      </c>
      <c r="E148" s="75">
        <f>E149+E156+E188+E230+E286+E292</f>
        <v>662852.16</v>
      </c>
      <c r="F148" s="99">
        <f t="shared" si="29"/>
        <v>30.980985341407525</v>
      </c>
    </row>
    <row r="149" spans="1:6" ht="20.100000000000001" customHeight="1" x14ac:dyDescent="0.25">
      <c r="A149" s="57" t="str">
        <f>+[1]LIST!B82</f>
        <v>A120803</v>
      </c>
      <c r="B149" s="57" t="str">
        <f>+[1]LIST!C82</f>
        <v>Natjecanja iz znanja učenika</v>
      </c>
      <c r="C149" s="83">
        <f>C150</f>
        <v>5800</v>
      </c>
      <c r="D149" s="83">
        <f t="shared" ref="D149:E152" si="46">D150</f>
        <v>0</v>
      </c>
      <c r="E149" s="83">
        <f t="shared" si="46"/>
        <v>5777.32</v>
      </c>
      <c r="F149" s="99">
        <f t="shared" si="29"/>
        <v>99.608965517241373</v>
      </c>
    </row>
    <row r="150" spans="1:6" ht="20.100000000000001" customHeight="1" x14ac:dyDescent="0.25">
      <c r="A150" s="55" t="str">
        <f>+[1]LIST!B83</f>
        <v>1.1.1</v>
      </c>
      <c r="B150" s="55" t="str">
        <f>+[1]LIST!C83</f>
        <v>Opći prihodi i primici</v>
      </c>
      <c r="C150" s="79">
        <f>C151</f>
        <v>5800</v>
      </c>
      <c r="D150" s="79">
        <f t="shared" si="46"/>
        <v>0</v>
      </c>
      <c r="E150" s="79">
        <f t="shared" si="46"/>
        <v>5777.32</v>
      </c>
      <c r="F150" s="99">
        <f t="shared" si="29"/>
        <v>99.608965517241373</v>
      </c>
    </row>
    <row r="151" spans="1:6" ht="20.100000000000001" customHeight="1" x14ac:dyDescent="0.25">
      <c r="A151" s="52">
        <v>3</v>
      </c>
      <c r="B151" s="52" t="s">
        <v>3</v>
      </c>
      <c r="C151" s="74">
        <f>C152</f>
        <v>5800</v>
      </c>
      <c r="D151" s="74">
        <f t="shared" si="46"/>
        <v>0</v>
      </c>
      <c r="E151" s="74">
        <f t="shared" si="46"/>
        <v>5777.32</v>
      </c>
      <c r="F151" s="99">
        <f t="shared" si="29"/>
        <v>99.608965517241373</v>
      </c>
    </row>
    <row r="152" spans="1:6" ht="20.100000000000001" customHeight="1" x14ac:dyDescent="0.25">
      <c r="A152" s="52">
        <v>32</v>
      </c>
      <c r="B152" s="56" t="s">
        <v>12</v>
      </c>
      <c r="C152" s="74">
        <f>C153</f>
        <v>5800</v>
      </c>
      <c r="D152" s="74">
        <f t="shared" si="46"/>
        <v>0</v>
      </c>
      <c r="E152" s="74">
        <f t="shared" si="46"/>
        <v>5777.32</v>
      </c>
      <c r="F152" s="99">
        <f t="shared" si="29"/>
        <v>99.608965517241373</v>
      </c>
    </row>
    <row r="153" spans="1:6" ht="20.100000000000001" customHeight="1" x14ac:dyDescent="0.25">
      <c r="A153" s="73">
        <v>322</v>
      </c>
      <c r="B153" s="68" t="s">
        <v>90</v>
      </c>
      <c r="C153" s="74">
        <v>5800</v>
      </c>
      <c r="D153" s="74">
        <f>D155</f>
        <v>0</v>
      </c>
      <c r="E153" s="74">
        <f>E155+E154</f>
        <v>5777.32</v>
      </c>
      <c r="F153" s="99">
        <f t="shared" si="29"/>
        <v>99.608965517241373</v>
      </c>
    </row>
    <row r="154" spans="1:6" ht="20.100000000000001" customHeight="1" x14ac:dyDescent="0.25">
      <c r="A154" s="67">
        <v>3222</v>
      </c>
      <c r="B154" s="56" t="s">
        <v>191</v>
      </c>
      <c r="C154" s="74"/>
      <c r="D154" s="74"/>
      <c r="E154" s="72">
        <v>811.57</v>
      </c>
      <c r="F154" s="99"/>
    </row>
    <row r="155" spans="1:6" ht="20.100000000000001" customHeight="1" x14ac:dyDescent="0.25">
      <c r="A155" s="67">
        <v>3225</v>
      </c>
      <c r="B155" s="56" t="s">
        <v>265</v>
      </c>
      <c r="C155" s="72"/>
      <c r="D155" s="72"/>
      <c r="E155" s="72">
        <v>4965.75</v>
      </c>
      <c r="F155" s="99"/>
    </row>
    <row r="156" spans="1:6" ht="20.100000000000001" customHeight="1" x14ac:dyDescent="0.25">
      <c r="A156" s="57" t="str">
        <f>+[1]LIST!B85</f>
        <v>A120804</v>
      </c>
      <c r="B156" s="57" t="str">
        <f>+[1]LIST!C85</f>
        <v>Financiranje školskih projekata</v>
      </c>
      <c r="C156" s="83">
        <f>C157+C162+C185</f>
        <v>500</v>
      </c>
      <c r="D156" s="83">
        <f t="shared" ref="D156:E156" si="47">D157+D162+D185</f>
        <v>0</v>
      </c>
      <c r="E156" s="83">
        <f t="shared" si="47"/>
        <v>0</v>
      </c>
      <c r="F156" s="99">
        <f t="shared" si="29"/>
        <v>0</v>
      </c>
    </row>
    <row r="157" spans="1:6" ht="20.100000000000001" customHeight="1" x14ac:dyDescent="0.25">
      <c r="A157" s="55" t="str">
        <f>+[1]LIST!B86</f>
        <v>1.1.1</v>
      </c>
      <c r="B157" s="55" t="str">
        <f>+[1]LIST!C86</f>
        <v>Opći prihodi i primici</v>
      </c>
      <c r="C157" s="79">
        <f>C158</f>
        <v>500</v>
      </c>
      <c r="D157" s="79">
        <f t="shared" ref="D157:E160" si="48">D158</f>
        <v>0</v>
      </c>
      <c r="E157" s="79">
        <f t="shared" si="48"/>
        <v>0</v>
      </c>
      <c r="F157" s="99">
        <f t="shared" si="29"/>
        <v>0</v>
      </c>
    </row>
    <row r="158" spans="1:6" ht="20.100000000000001" customHeight="1" x14ac:dyDescent="0.25">
      <c r="A158" s="52">
        <v>3</v>
      </c>
      <c r="B158" s="52" t="s">
        <v>3</v>
      </c>
      <c r="C158" s="74">
        <f>C159</f>
        <v>500</v>
      </c>
      <c r="D158" s="74">
        <f t="shared" si="48"/>
        <v>0</v>
      </c>
      <c r="E158" s="74">
        <f t="shared" si="48"/>
        <v>0</v>
      </c>
      <c r="F158" s="99">
        <f t="shared" si="29"/>
        <v>0</v>
      </c>
    </row>
    <row r="159" spans="1:6" ht="20.100000000000001" customHeight="1" x14ac:dyDescent="0.25">
      <c r="A159" s="52">
        <v>32</v>
      </c>
      <c r="B159" s="68" t="s">
        <v>12</v>
      </c>
      <c r="C159" s="74">
        <f>C160</f>
        <v>500</v>
      </c>
      <c r="D159" s="74">
        <f t="shared" si="48"/>
        <v>0</v>
      </c>
      <c r="E159" s="74">
        <f t="shared" si="48"/>
        <v>0</v>
      </c>
      <c r="F159" s="99">
        <f t="shared" si="29"/>
        <v>0</v>
      </c>
    </row>
    <row r="160" spans="1:6" ht="20.100000000000001" customHeight="1" x14ac:dyDescent="0.25">
      <c r="A160" s="73" t="str">
        <f>+[1]LIST!B87</f>
        <v>322</v>
      </c>
      <c r="B160" s="68" t="str">
        <f>+[1]LIST!C87</f>
        <v>Rashodi za materijal i energiju</v>
      </c>
      <c r="C160" s="74">
        <v>500</v>
      </c>
      <c r="D160" s="74">
        <f t="shared" si="48"/>
        <v>0</v>
      </c>
      <c r="E160" s="74">
        <f t="shared" si="48"/>
        <v>0</v>
      </c>
      <c r="F160" s="99">
        <f t="shared" si="29"/>
        <v>0</v>
      </c>
    </row>
    <row r="161" spans="1:6" ht="20.100000000000001" customHeight="1" x14ac:dyDescent="0.25">
      <c r="A161" s="67">
        <v>3221</v>
      </c>
      <c r="B161" s="56" t="s">
        <v>91</v>
      </c>
      <c r="C161" s="72"/>
      <c r="D161" s="72"/>
      <c r="E161" s="72"/>
      <c r="F161" s="99"/>
    </row>
    <row r="162" spans="1:6" ht="20.100000000000001" customHeight="1" x14ac:dyDescent="0.25">
      <c r="A162" s="55" t="str">
        <f>+[1]LIST!B88</f>
        <v>5.9.1</v>
      </c>
      <c r="B162" s="55" t="str">
        <f>+[1]LIST!C88</f>
        <v>Pomoći/Fondovi EU proračunski korisnici</v>
      </c>
      <c r="C162" s="79">
        <f>C163</f>
        <v>0</v>
      </c>
      <c r="D162" s="79">
        <f t="shared" ref="D162:E162" si="49">D163</f>
        <v>0</v>
      </c>
      <c r="E162" s="79">
        <f t="shared" si="49"/>
        <v>0</v>
      </c>
      <c r="F162" s="99"/>
    </row>
    <row r="163" spans="1:6" ht="20.100000000000001" customHeight="1" x14ac:dyDescent="0.25">
      <c r="A163" s="52">
        <v>3</v>
      </c>
      <c r="B163" s="52" t="s">
        <v>3</v>
      </c>
      <c r="C163" s="74">
        <f>C164+C168+C182</f>
        <v>0</v>
      </c>
      <c r="D163" s="74">
        <f t="shared" ref="D163:E163" si="50">D164+D168+D182</f>
        <v>0</v>
      </c>
      <c r="E163" s="74">
        <f t="shared" si="50"/>
        <v>0</v>
      </c>
      <c r="F163" s="99"/>
    </row>
    <row r="164" spans="1:6" ht="20.100000000000001" customHeight="1" x14ac:dyDescent="0.25">
      <c r="A164" s="52">
        <v>31</v>
      </c>
      <c r="B164" s="52" t="s">
        <v>4</v>
      </c>
      <c r="C164" s="74">
        <f>C165+C166+C167</f>
        <v>0</v>
      </c>
      <c r="D164" s="74">
        <f t="shared" ref="D164:E164" si="51">D165+D166+D167</f>
        <v>0</v>
      </c>
      <c r="E164" s="74">
        <f t="shared" si="51"/>
        <v>0</v>
      </c>
      <c r="F164" s="99"/>
    </row>
    <row r="165" spans="1:6" ht="20.100000000000001" customHeight="1" x14ac:dyDescent="0.25">
      <c r="A165" s="66" t="str">
        <f>+[1]LIST!B89</f>
        <v>311</v>
      </c>
      <c r="B165" s="56" t="str">
        <f>+[1]LIST!C89</f>
        <v>Plaće (Bruto)</v>
      </c>
      <c r="C165" s="72"/>
      <c r="D165" s="72"/>
      <c r="E165" s="72">
        <v>0</v>
      </c>
      <c r="F165" s="99"/>
    </row>
    <row r="166" spans="1:6" ht="20.100000000000001" customHeight="1" x14ac:dyDescent="0.25">
      <c r="A166" s="66" t="str">
        <f>+[1]LIST!B90</f>
        <v>312</v>
      </c>
      <c r="B166" s="56" t="str">
        <f>+[1]LIST!C90</f>
        <v>Ostali rashodi za zaposlene</v>
      </c>
      <c r="C166" s="72"/>
      <c r="D166" s="72"/>
      <c r="E166" s="72">
        <v>0</v>
      </c>
      <c r="F166" s="99"/>
    </row>
    <row r="167" spans="1:6" ht="20.100000000000001" customHeight="1" x14ac:dyDescent="0.25">
      <c r="A167" s="66" t="str">
        <f>+[1]LIST!B91</f>
        <v>313</v>
      </c>
      <c r="B167" s="56" t="str">
        <f>+[1]LIST!C91</f>
        <v>Doprinosi na plaće</v>
      </c>
      <c r="C167" s="72"/>
      <c r="D167" s="72"/>
      <c r="E167" s="72">
        <v>0</v>
      </c>
      <c r="F167" s="99"/>
    </row>
    <row r="168" spans="1:6" ht="20.100000000000001" customHeight="1" x14ac:dyDescent="0.25">
      <c r="A168" s="52">
        <v>32</v>
      </c>
      <c r="B168" s="68" t="s">
        <v>12</v>
      </c>
      <c r="C168" s="74">
        <f>C169+C171+C174+C179</f>
        <v>0</v>
      </c>
      <c r="D168" s="74">
        <f t="shared" ref="D168:E169" si="52">D169</f>
        <v>0</v>
      </c>
      <c r="E168" s="74">
        <f>E169+E171+E174+E179</f>
        <v>0</v>
      </c>
      <c r="F168" s="99"/>
    </row>
    <row r="169" spans="1:6" ht="20.100000000000001" customHeight="1" x14ac:dyDescent="0.25">
      <c r="A169" s="73" t="str">
        <f>+[1]LIST!B92</f>
        <v>321</v>
      </c>
      <c r="B169" s="68" t="str">
        <f>+[1]LIST!C92</f>
        <v>Naknade troškova zaposlenima</v>
      </c>
      <c r="C169" s="74"/>
      <c r="D169" s="74">
        <f t="shared" si="52"/>
        <v>0</v>
      </c>
      <c r="E169" s="74">
        <f t="shared" si="52"/>
        <v>0</v>
      </c>
      <c r="F169" s="99"/>
    </row>
    <row r="170" spans="1:6" ht="20.100000000000001" customHeight="1" x14ac:dyDescent="0.25">
      <c r="A170" s="67">
        <v>3211</v>
      </c>
      <c r="B170" s="56" t="s">
        <v>27</v>
      </c>
      <c r="C170" s="72"/>
      <c r="D170" s="72"/>
      <c r="E170" s="72"/>
      <c r="F170" s="99"/>
    </row>
    <row r="171" spans="1:6" ht="20.100000000000001" customHeight="1" x14ac:dyDescent="0.25">
      <c r="A171" s="73" t="str">
        <f>+[1]LIST!B93</f>
        <v>322</v>
      </c>
      <c r="B171" s="68" t="str">
        <f>+[1]LIST!C93</f>
        <v>Rashodi za materijal i energiju</v>
      </c>
      <c r="C171" s="74"/>
      <c r="D171" s="74">
        <f t="shared" ref="D171:E171" si="53">D172+D173</f>
        <v>0</v>
      </c>
      <c r="E171" s="74">
        <f t="shared" si="53"/>
        <v>0</v>
      </c>
      <c r="F171" s="99"/>
    </row>
    <row r="172" spans="1:6" ht="20.100000000000001" customHeight="1" x14ac:dyDescent="0.25">
      <c r="A172" s="67">
        <v>3221</v>
      </c>
      <c r="B172" s="56" t="s">
        <v>91</v>
      </c>
      <c r="C172" s="72"/>
      <c r="D172" s="72"/>
      <c r="E172" s="72"/>
      <c r="F172" s="99"/>
    </row>
    <row r="173" spans="1:6" ht="20.100000000000001" customHeight="1" x14ac:dyDescent="0.25">
      <c r="A173" s="67">
        <v>3222</v>
      </c>
      <c r="B173" s="56" t="s">
        <v>92</v>
      </c>
      <c r="C173" s="72"/>
      <c r="D173" s="72"/>
      <c r="E173" s="72"/>
      <c r="F173" s="99"/>
    </row>
    <row r="174" spans="1:6" ht="20.100000000000001" customHeight="1" x14ac:dyDescent="0.25">
      <c r="A174" s="73" t="str">
        <f>+[1]LIST!B94</f>
        <v>323</v>
      </c>
      <c r="B174" s="68" t="str">
        <f>+[1]LIST!C94</f>
        <v>Rashodi za usluge</v>
      </c>
      <c r="C174" s="74"/>
      <c r="D174" s="74">
        <f t="shared" ref="D174:E174" si="54">D175+D176+D177+D178</f>
        <v>0</v>
      </c>
      <c r="E174" s="74">
        <f t="shared" si="54"/>
        <v>0</v>
      </c>
      <c r="F174" s="99"/>
    </row>
    <row r="175" spans="1:6" ht="20.100000000000001" customHeight="1" x14ac:dyDescent="0.25">
      <c r="A175" s="67">
        <v>3233</v>
      </c>
      <c r="B175" s="56" t="s">
        <v>100</v>
      </c>
      <c r="C175" s="72"/>
      <c r="D175" s="72"/>
      <c r="E175" s="72"/>
      <c r="F175" s="99"/>
    </row>
    <row r="176" spans="1:6" ht="20.100000000000001" customHeight="1" x14ac:dyDescent="0.25">
      <c r="A176" s="67">
        <v>3235</v>
      </c>
      <c r="B176" s="56" t="s">
        <v>102</v>
      </c>
      <c r="C176" s="72"/>
      <c r="D176" s="72"/>
      <c r="E176" s="72"/>
      <c r="F176" s="99"/>
    </row>
    <row r="177" spans="1:6" ht="20.100000000000001" customHeight="1" x14ac:dyDescent="0.25">
      <c r="A177" s="67">
        <v>3237</v>
      </c>
      <c r="B177" s="56" t="s">
        <v>104</v>
      </c>
      <c r="C177" s="72"/>
      <c r="D177" s="72"/>
      <c r="E177" s="72"/>
      <c r="F177" s="99"/>
    </row>
    <row r="178" spans="1:6" ht="20.100000000000001" customHeight="1" x14ac:dyDescent="0.25">
      <c r="A178" s="67">
        <v>3238</v>
      </c>
      <c r="B178" s="56" t="s">
        <v>105</v>
      </c>
      <c r="C178" s="72"/>
      <c r="D178" s="72"/>
      <c r="E178" s="72"/>
      <c r="F178" s="99"/>
    </row>
    <row r="179" spans="1:6" ht="20.100000000000001" customHeight="1" x14ac:dyDescent="0.25">
      <c r="A179" s="73" t="str">
        <f>+[1]LIST!B95</f>
        <v>329</v>
      </c>
      <c r="B179" s="68" t="str">
        <f>+[1]LIST!C95</f>
        <v>Ostali nespomenuti rashodi poslovanja</v>
      </c>
      <c r="C179" s="74"/>
      <c r="D179" s="74">
        <f t="shared" ref="D179:E179" si="55">D180+D181</f>
        <v>0</v>
      </c>
      <c r="E179" s="74">
        <f t="shared" si="55"/>
        <v>0</v>
      </c>
      <c r="F179" s="99"/>
    </row>
    <row r="180" spans="1:6" ht="20.100000000000001" customHeight="1" x14ac:dyDescent="0.25">
      <c r="A180" s="67">
        <v>3293</v>
      </c>
      <c r="B180" s="56" t="s">
        <v>109</v>
      </c>
      <c r="C180" s="72"/>
      <c r="D180" s="72"/>
      <c r="E180" s="72"/>
      <c r="F180" s="99"/>
    </row>
    <row r="181" spans="1:6" ht="20.100000000000001" customHeight="1" x14ac:dyDescent="0.25">
      <c r="A181" s="67">
        <v>3299</v>
      </c>
      <c r="B181" s="56" t="s">
        <v>107</v>
      </c>
      <c r="C181" s="72"/>
      <c r="D181" s="72"/>
      <c r="E181" s="72"/>
      <c r="F181" s="99"/>
    </row>
    <row r="182" spans="1:6" ht="20.100000000000001" customHeight="1" x14ac:dyDescent="0.25">
      <c r="A182" s="52">
        <v>38</v>
      </c>
      <c r="B182" s="68" t="s">
        <v>174</v>
      </c>
      <c r="C182" s="74">
        <f>C183</f>
        <v>0</v>
      </c>
      <c r="D182" s="72">
        <f t="shared" ref="D182:E183" si="56">D183</f>
        <v>0</v>
      </c>
      <c r="E182" s="72">
        <f t="shared" si="56"/>
        <v>0</v>
      </c>
      <c r="F182" s="99"/>
    </row>
    <row r="183" spans="1:6" ht="20.100000000000001" customHeight="1" x14ac:dyDescent="0.25">
      <c r="A183" s="73" t="str">
        <f>+[1]LIST!B96</f>
        <v>381</v>
      </c>
      <c r="B183" s="68" t="str">
        <f>+[1]LIST!C96</f>
        <v>Tekuće donacije</v>
      </c>
      <c r="C183" s="74"/>
      <c r="D183" s="74">
        <f t="shared" si="56"/>
        <v>0</v>
      </c>
      <c r="E183" s="74">
        <f t="shared" si="56"/>
        <v>0</v>
      </c>
      <c r="F183" s="99"/>
    </row>
    <row r="184" spans="1:6" ht="20.100000000000001" customHeight="1" x14ac:dyDescent="0.25">
      <c r="A184" s="67">
        <v>3813</v>
      </c>
      <c r="B184" s="56" t="s">
        <v>126</v>
      </c>
      <c r="C184" s="72"/>
      <c r="D184" s="72"/>
      <c r="E184" s="72"/>
      <c r="F184" s="99"/>
    </row>
    <row r="185" spans="1:6" ht="20.100000000000001" customHeight="1" x14ac:dyDescent="0.25">
      <c r="A185" s="55" t="str">
        <f>+[1]LIST!B97</f>
        <v>5.9.2</v>
      </c>
      <c r="B185" s="55" t="str">
        <f>+[1]LIST!C97</f>
        <v>Pomoći/Fondovi EU proračunski korisnici - prenesena sredstva</v>
      </c>
      <c r="C185" s="72">
        <f>C186</f>
        <v>0</v>
      </c>
      <c r="D185" s="72">
        <f t="shared" ref="D185:E186" si="57">D186</f>
        <v>0</v>
      </c>
      <c r="E185" s="72">
        <f t="shared" si="57"/>
        <v>0</v>
      </c>
      <c r="F185" s="99"/>
    </row>
    <row r="186" spans="1:6" ht="20.100000000000001" customHeight="1" x14ac:dyDescent="0.25">
      <c r="A186" s="73" t="str">
        <f>+[1]LIST!B98</f>
        <v>381</v>
      </c>
      <c r="B186" s="68" t="str">
        <f>+[1]LIST!C98</f>
        <v>Tekuće donacije</v>
      </c>
      <c r="C186" s="74">
        <f>C187</f>
        <v>0</v>
      </c>
      <c r="D186" s="74">
        <f t="shared" si="57"/>
        <v>0</v>
      </c>
      <c r="E186" s="74">
        <f t="shared" si="57"/>
        <v>0</v>
      </c>
      <c r="F186" s="99"/>
    </row>
    <row r="187" spans="1:6" ht="20.100000000000001" customHeight="1" x14ac:dyDescent="0.25">
      <c r="A187" s="67">
        <v>3811</v>
      </c>
      <c r="B187" s="56" t="str">
        <f>+[1]LIST!C99</f>
        <v>Tekuće donacije</v>
      </c>
      <c r="C187" s="72"/>
      <c r="D187" s="72"/>
      <c r="E187" s="72"/>
      <c r="F187" s="99"/>
    </row>
    <row r="188" spans="1:6" ht="20.100000000000001" customHeight="1" x14ac:dyDescent="0.25">
      <c r="A188" s="57" t="str">
        <f>+[1]LIST!B100</f>
        <v>A120813</v>
      </c>
      <c r="B188" s="57" t="str">
        <f>+[1]LIST!C100</f>
        <v>Ostale aktivnosti svih srednjih škola i učeničkih domova</v>
      </c>
      <c r="C188" s="83">
        <f>C189+C211</f>
        <v>145000</v>
      </c>
      <c r="D188" s="83">
        <f t="shared" ref="D188:E188" si="58">D189+D211</f>
        <v>0</v>
      </c>
      <c r="E188" s="83">
        <f t="shared" si="58"/>
        <v>43245.539999999994</v>
      </c>
      <c r="F188" s="99">
        <f t="shared" ref="F188:F242" si="59">E188/C188*100</f>
        <v>29.82451034482758</v>
      </c>
    </row>
    <row r="189" spans="1:6" ht="20.100000000000001" customHeight="1" x14ac:dyDescent="0.25">
      <c r="A189" s="55" t="str">
        <f>+[1]LIST!B101</f>
        <v>4.3.1</v>
      </c>
      <c r="B189" s="55" t="str">
        <f>+[1]LIST!C101</f>
        <v>Prihodi za posebne namjene - proračunski korisnici</v>
      </c>
      <c r="C189" s="79">
        <f>C190+C206</f>
        <v>76500</v>
      </c>
      <c r="D189" s="79">
        <f t="shared" ref="D189:E190" si="60">D190</f>
        <v>0</v>
      </c>
      <c r="E189" s="79">
        <f t="shared" si="60"/>
        <v>2810.41</v>
      </c>
      <c r="F189" s="99">
        <f t="shared" si="59"/>
        <v>3.6737385620915033</v>
      </c>
    </row>
    <row r="190" spans="1:6" ht="20.100000000000001" customHeight="1" x14ac:dyDescent="0.25">
      <c r="A190" s="52">
        <v>3</v>
      </c>
      <c r="B190" s="52" t="s">
        <v>3</v>
      </c>
      <c r="C190" s="74">
        <f>C191</f>
        <v>69500</v>
      </c>
      <c r="D190" s="74">
        <f t="shared" si="60"/>
        <v>0</v>
      </c>
      <c r="E190" s="74">
        <f t="shared" si="60"/>
        <v>2810.41</v>
      </c>
      <c r="F190" s="99">
        <f t="shared" si="59"/>
        <v>4.0437553956834531</v>
      </c>
    </row>
    <row r="191" spans="1:6" ht="20.100000000000001" customHeight="1" x14ac:dyDescent="0.25">
      <c r="A191" s="52">
        <v>32</v>
      </c>
      <c r="B191" s="68" t="s">
        <v>12</v>
      </c>
      <c r="C191" s="74">
        <f>C194+C197+C203+C192+C201</f>
        <v>69500</v>
      </c>
      <c r="D191" s="74">
        <f>D194+D197+D203+D192+D201</f>
        <v>0</v>
      </c>
      <c r="E191" s="74">
        <f>E194+E197+E203+E192+E201</f>
        <v>2810.41</v>
      </c>
      <c r="F191" s="99">
        <f t="shared" si="59"/>
        <v>4.0437553956834531</v>
      </c>
    </row>
    <row r="192" spans="1:6" ht="20.100000000000001" customHeight="1" x14ac:dyDescent="0.25">
      <c r="A192" s="84">
        <v>321</v>
      </c>
      <c r="B192" s="68"/>
      <c r="C192" s="74">
        <v>25000</v>
      </c>
      <c r="D192" s="74"/>
      <c r="E192" s="74"/>
      <c r="F192" s="99"/>
    </row>
    <row r="193" spans="1:6" ht="20.100000000000001" customHeight="1" x14ac:dyDescent="0.25">
      <c r="A193" s="52"/>
      <c r="B193" s="68"/>
      <c r="C193" s="74"/>
      <c r="D193" s="74"/>
      <c r="E193" s="74"/>
      <c r="F193" s="99"/>
    </row>
    <row r="194" spans="1:6" ht="20.100000000000001" customHeight="1" x14ac:dyDescent="0.25">
      <c r="A194" s="73" t="str">
        <f>+[1]LIST!B102</f>
        <v>322</v>
      </c>
      <c r="B194" s="68" t="str">
        <f>+[1]LIST!C102</f>
        <v>Rashodi za materijal i energiju</v>
      </c>
      <c r="C194" s="74">
        <v>25500</v>
      </c>
      <c r="D194" s="74">
        <f t="shared" ref="D194" si="61">D196</f>
        <v>0</v>
      </c>
      <c r="E194" s="74">
        <f>E196+E195</f>
        <v>197.63</v>
      </c>
      <c r="F194" s="99">
        <f t="shared" si="59"/>
        <v>0.77501960784313728</v>
      </c>
    </row>
    <row r="195" spans="1:6" ht="20.100000000000001" customHeight="1" x14ac:dyDescent="0.25">
      <c r="A195" s="118">
        <v>3221</v>
      </c>
      <c r="B195" s="56" t="s">
        <v>91</v>
      </c>
      <c r="C195" s="74"/>
      <c r="D195" s="74"/>
      <c r="E195" s="72">
        <v>197.63</v>
      </c>
      <c r="F195" s="99"/>
    </row>
    <row r="196" spans="1:6" ht="20.100000000000001" customHeight="1" x14ac:dyDescent="0.25">
      <c r="A196" s="67">
        <v>3222</v>
      </c>
      <c r="B196" s="56" t="s">
        <v>92</v>
      </c>
      <c r="C196" s="72"/>
      <c r="D196" s="72"/>
      <c r="E196" s="72"/>
      <c r="F196" s="99"/>
    </row>
    <row r="197" spans="1:6" ht="20.100000000000001" customHeight="1" x14ac:dyDescent="0.25">
      <c r="A197" s="73" t="str">
        <f>+[1]LIST!B103</f>
        <v>323</v>
      </c>
      <c r="B197" s="68" t="str">
        <f>+[1]LIST!C103</f>
        <v>Rashodi za usluge</v>
      </c>
      <c r="C197" s="74">
        <v>12000</v>
      </c>
      <c r="D197" s="74">
        <f t="shared" ref="D197" si="62">D199+D200</f>
        <v>0</v>
      </c>
      <c r="E197" s="74">
        <f>E199+E200+E198</f>
        <v>1462.3300000000002</v>
      </c>
      <c r="F197" s="99">
        <f t="shared" si="59"/>
        <v>12.186083333333334</v>
      </c>
    </row>
    <row r="198" spans="1:6" ht="20.100000000000001" customHeight="1" x14ac:dyDescent="0.25">
      <c r="A198" s="67">
        <v>3236</v>
      </c>
      <c r="B198" s="56" t="s">
        <v>201</v>
      </c>
      <c r="C198" s="74"/>
      <c r="D198" s="74"/>
      <c r="E198" s="72">
        <v>71.7</v>
      </c>
      <c r="F198" s="99"/>
    </row>
    <row r="199" spans="1:6" ht="20.100000000000001" customHeight="1" x14ac:dyDescent="0.25">
      <c r="A199" s="67">
        <v>3238</v>
      </c>
      <c r="B199" s="56" t="s">
        <v>105</v>
      </c>
      <c r="C199" s="72"/>
      <c r="D199" s="72"/>
      <c r="E199" s="72"/>
      <c r="F199" s="99"/>
    </row>
    <row r="200" spans="1:6" ht="20.100000000000001" customHeight="1" x14ac:dyDescent="0.25">
      <c r="A200" s="67">
        <v>3239</v>
      </c>
      <c r="B200" s="56" t="s">
        <v>106</v>
      </c>
      <c r="C200" s="72"/>
      <c r="D200" s="72"/>
      <c r="E200" s="72">
        <v>1390.63</v>
      </c>
      <c r="F200" s="99"/>
    </row>
    <row r="201" spans="1:6" ht="20.100000000000001" customHeight="1" x14ac:dyDescent="0.25">
      <c r="A201" s="73">
        <v>324</v>
      </c>
      <c r="B201" s="68" t="s">
        <v>217</v>
      </c>
      <c r="C201" s="74">
        <v>2000</v>
      </c>
      <c r="D201" s="74"/>
      <c r="E201" s="74"/>
      <c r="F201" s="99"/>
    </row>
    <row r="202" spans="1:6" ht="20.100000000000001" customHeight="1" x14ac:dyDescent="0.25">
      <c r="A202" s="67"/>
      <c r="B202" s="56"/>
      <c r="C202" s="72"/>
      <c r="D202" s="72"/>
      <c r="E202" s="72"/>
      <c r="F202" s="99"/>
    </row>
    <row r="203" spans="1:6" ht="20.100000000000001" customHeight="1" x14ac:dyDescent="0.25">
      <c r="A203" s="73" t="str">
        <f>+[1]LIST!B104</f>
        <v>329</v>
      </c>
      <c r="B203" s="68" t="str">
        <f>+[1]LIST!C104</f>
        <v>Ostali nespomenuti rashodi poslovanja</v>
      </c>
      <c r="C203" s="74">
        <v>5000</v>
      </c>
      <c r="D203" s="74">
        <f t="shared" ref="D203" si="63">D205</f>
        <v>0</v>
      </c>
      <c r="E203" s="74">
        <f>E205+E204</f>
        <v>1150.45</v>
      </c>
      <c r="F203" s="99">
        <f t="shared" si="59"/>
        <v>23.009</v>
      </c>
    </row>
    <row r="204" spans="1:6" ht="20.100000000000001" customHeight="1" x14ac:dyDescent="0.25">
      <c r="A204" s="67">
        <v>3292</v>
      </c>
      <c r="B204" s="56" t="s">
        <v>108</v>
      </c>
      <c r="C204" s="74"/>
      <c r="D204" s="74"/>
      <c r="E204" s="72">
        <v>1150.45</v>
      </c>
      <c r="F204" s="99"/>
    </row>
    <row r="205" spans="1:6" ht="20.100000000000001" customHeight="1" x14ac:dyDescent="0.25">
      <c r="A205" s="67">
        <v>3299</v>
      </c>
      <c r="B205" s="56" t="s">
        <v>107</v>
      </c>
      <c r="C205" s="72"/>
      <c r="D205" s="72"/>
      <c r="E205" s="72"/>
      <c r="F205" s="99"/>
    </row>
    <row r="206" spans="1:6" ht="20.100000000000001" customHeight="1" x14ac:dyDescent="0.25">
      <c r="A206" s="68">
        <v>4</v>
      </c>
      <c r="B206" s="68" t="s">
        <v>251</v>
      </c>
      <c r="C206" s="74">
        <f>C207+C209</f>
        <v>7000</v>
      </c>
      <c r="D206" s="74">
        <f>D207+D209</f>
        <v>0</v>
      </c>
      <c r="E206" s="74">
        <f>E207+E209</f>
        <v>0</v>
      </c>
      <c r="F206" s="99">
        <f t="shared" si="59"/>
        <v>0</v>
      </c>
    </row>
    <row r="207" spans="1:6" ht="20.100000000000001" customHeight="1" x14ac:dyDescent="0.25">
      <c r="A207" s="73">
        <v>422</v>
      </c>
      <c r="B207" s="68" t="s">
        <v>128</v>
      </c>
      <c r="C207" s="74">
        <v>2000</v>
      </c>
      <c r="D207" s="72">
        <f>D208</f>
        <v>0</v>
      </c>
      <c r="E207" s="72">
        <f>E208</f>
        <v>0</v>
      </c>
      <c r="F207" s="99">
        <f t="shared" si="59"/>
        <v>0</v>
      </c>
    </row>
    <row r="208" spans="1:6" ht="20.100000000000001" customHeight="1" x14ac:dyDescent="0.25">
      <c r="A208" s="67"/>
      <c r="B208" s="56"/>
      <c r="C208" s="72"/>
      <c r="D208" s="72"/>
      <c r="E208" s="72"/>
      <c r="F208" s="99"/>
    </row>
    <row r="209" spans="1:6" ht="20.100000000000001" customHeight="1" x14ac:dyDescent="0.25">
      <c r="A209" s="68">
        <v>45</v>
      </c>
      <c r="B209" s="68" t="s">
        <v>138</v>
      </c>
      <c r="C209" s="74">
        <f>C210</f>
        <v>5000</v>
      </c>
      <c r="D209" s="72"/>
      <c r="E209" s="72"/>
      <c r="F209" s="99"/>
    </row>
    <row r="210" spans="1:6" ht="20.100000000000001" customHeight="1" x14ac:dyDescent="0.25">
      <c r="A210" s="73">
        <v>451</v>
      </c>
      <c r="B210" s="68" t="s">
        <v>138</v>
      </c>
      <c r="C210" s="72">
        <v>5000</v>
      </c>
      <c r="D210" s="72"/>
      <c r="E210" s="72"/>
      <c r="F210" s="99"/>
    </row>
    <row r="211" spans="1:6" ht="20.100000000000001" customHeight="1" x14ac:dyDescent="0.25">
      <c r="A211" s="55" t="str">
        <f>+[1]LIST!B105</f>
        <v>6.2.1</v>
      </c>
      <c r="B211" s="55" t="str">
        <f>+[1]LIST!C105</f>
        <v>Donacije - proračunski korisnici</v>
      </c>
      <c r="C211" s="74">
        <f>C212+C227</f>
        <v>68500</v>
      </c>
      <c r="D211" s="74">
        <f t="shared" ref="D211:E211" si="64">D212+D227</f>
        <v>0</v>
      </c>
      <c r="E211" s="74">
        <f t="shared" si="64"/>
        <v>40435.129999999997</v>
      </c>
      <c r="F211" s="99">
        <f t="shared" si="59"/>
        <v>59.02938686131386</v>
      </c>
    </row>
    <row r="212" spans="1:6" ht="20.100000000000001" customHeight="1" x14ac:dyDescent="0.25">
      <c r="A212" s="52">
        <v>3</v>
      </c>
      <c r="B212" s="52" t="s">
        <v>3</v>
      </c>
      <c r="C212" s="74">
        <f>C213</f>
        <v>63500</v>
      </c>
      <c r="D212" s="74">
        <f t="shared" ref="D212" si="65">D213</f>
        <v>0</v>
      </c>
      <c r="E212" s="74">
        <f>E213</f>
        <v>40435.129999999997</v>
      </c>
      <c r="F212" s="99">
        <f t="shared" si="59"/>
        <v>63.677370078740161</v>
      </c>
    </row>
    <row r="213" spans="1:6" ht="20.100000000000001" customHeight="1" x14ac:dyDescent="0.25">
      <c r="A213" s="52">
        <v>32</v>
      </c>
      <c r="B213" s="68" t="s">
        <v>12</v>
      </c>
      <c r="C213" s="74">
        <f>C214+C216+C221+C225</f>
        <v>63500</v>
      </c>
      <c r="D213" s="74">
        <f t="shared" ref="D213" si="66">D214+D216+D221</f>
        <v>0</v>
      </c>
      <c r="E213" s="74">
        <f>E214+E216+E221+E225</f>
        <v>40435.129999999997</v>
      </c>
      <c r="F213" s="99">
        <f t="shared" si="59"/>
        <v>63.677370078740161</v>
      </c>
    </row>
    <row r="214" spans="1:6" ht="20.100000000000001" customHeight="1" x14ac:dyDescent="0.25">
      <c r="A214" s="73" t="str">
        <f>+[1]LIST!B106</f>
        <v>321</v>
      </c>
      <c r="B214" s="68" t="str">
        <f>+[1]LIST!C106</f>
        <v>Naknade troškova zaposlenima</v>
      </c>
      <c r="C214" s="74">
        <v>5000</v>
      </c>
      <c r="D214" s="74">
        <f t="shared" ref="D214:E214" si="67">D215</f>
        <v>0</v>
      </c>
      <c r="E214" s="74">
        <f t="shared" si="67"/>
        <v>2700</v>
      </c>
      <c r="F214" s="99">
        <f t="shared" si="59"/>
        <v>54</v>
      </c>
    </row>
    <row r="215" spans="1:6" ht="20.100000000000001" customHeight="1" x14ac:dyDescent="0.25">
      <c r="A215" s="67">
        <v>3211</v>
      </c>
      <c r="B215" s="56" t="s">
        <v>27</v>
      </c>
      <c r="C215" s="72"/>
      <c r="D215" s="72"/>
      <c r="E215" s="72">
        <v>2700</v>
      </c>
      <c r="F215" s="99"/>
    </row>
    <row r="216" spans="1:6" ht="20.100000000000001" customHeight="1" x14ac:dyDescent="0.25">
      <c r="A216" s="73" t="str">
        <f>+[1]LIST!B107</f>
        <v>322</v>
      </c>
      <c r="B216" s="68" t="str">
        <f>+[1]LIST!C107</f>
        <v>Rashodi za materijal i energiju</v>
      </c>
      <c r="C216" s="74">
        <v>5000</v>
      </c>
      <c r="D216" s="74">
        <f t="shared" ref="D216:E216" si="68">D217+D218+D219+D220</f>
        <v>0</v>
      </c>
      <c r="E216" s="74">
        <f t="shared" si="68"/>
        <v>1917.74</v>
      </c>
      <c r="F216" s="99">
        <f t="shared" si="59"/>
        <v>38.354799999999997</v>
      </c>
    </row>
    <row r="217" spans="1:6" ht="20.100000000000001" customHeight="1" x14ac:dyDescent="0.25">
      <c r="A217" s="67">
        <v>3221</v>
      </c>
      <c r="B217" s="56" t="s">
        <v>91</v>
      </c>
      <c r="C217" s="72"/>
      <c r="D217" s="72"/>
      <c r="E217" s="72"/>
      <c r="F217" s="99"/>
    </row>
    <row r="218" spans="1:6" ht="20.100000000000001" customHeight="1" x14ac:dyDescent="0.25">
      <c r="A218" s="67">
        <v>3222</v>
      </c>
      <c r="B218" s="56" t="s">
        <v>92</v>
      </c>
      <c r="C218" s="72"/>
      <c r="D218" s="72"/>
      <c r="E218" s="72">
        <v>1917.74</v>
      </c>
      <c r="F218" s="99"/>
    </row>
    <row r="219" spans="1:6" ht="20.100000000000001" customHeight="1" x14ac:dyDescent="0.25">
      <c r="A219" s="67">
        <v>3225</v>
      </c>
      <c r="B219" s="56" t="s">
        <v>95</v>
      </c>
      <c r="C219" s="72"/>
      <c r="D219" s="72"/>
      <c r="E219" s="72">
        <v>0</v>
      </c>
      <c r="F219" s="99"/>
    </row>
    <row r="220" spans="1:6" ht="20.100000000000001" customHeight="1" x14ac:dyDescent="0.25">
      <c r="A220" s="67">
        <v>3227</v>
      </c>
      <c r="B220" s="56" t="s">
        <v>96</v>
      </c>
      <c r="C220" s="72"/>
      <c r="D220" s="72"/>
      <c r="E220" s="72">
        <v>0</v>
      </c>
      <c r="F220" s="99"/>
    </row>
    <row r="221" spans="1:6" ht="20.100000000000001" customHeight="1" x14ac:dyDescent="0.25">
      <c r="A221" s="73" t="str">
        <f>+[1]LIST!B108</f>
        <v>323</v>
      </c>
      <c r="B221" s="68" t="str">
        <f>+[1]LIST!C108</f>
        <v>Rashodi za usluge</v>
      </c>
      <c r="C221" s="74">
        <v>15000</v>
      </c>
      <c r="D221" s="74">
        <f t="shared" ref="D221" si="69">D223+D224</f>
        <v>0</v>
      </c>
      <c r="E221" s="74">
        <f>E223+E224+E222</f>
        <v>0</v>
      </c>
      <c r="F221" s="99">
        <f t="shared" si="59"/>
        <v>0</v>
      </c>
    </row>
    <row r="222" spans="1:6" ht="20.100000000000001" customHeight="1" x14ac:dyDescent="0.25">
      <c r="A222" s="67">
        <v>3233</v>
      </c>
      <c r="B222" s="56" t="s">
        <v>100</v>
      </c>
      <c r="C222" s="74"/>
      <c r="D222" s="74"/>
      <c r="E222" s="72"/>
      <c r="F222" s="99"/>
    </row>
    <row r="223" spans="1:6" ht="20.100000000000001" customHeight="1" x14ac:dyDescent="0.25">
      <c r="A223" s="67">
        <v>3236</v>
      </c>
      <c r="B223" s="56" t="s">
        <v>103</v>
      </c>
      <c r="C223" s="72"/>
      <c r="D223" s="72"/>
      <c r="E223" s="72"/>
      <c r="F223" s="99"/>
    </row>
    <row r="224" spans="1:6" ht="20.100000000000001" customHeight="1" x14ac:dyDescent="0.25">
      <c r="A224" s="67">
        <v>3239</v>
      </c>
      <c r="B224" s="56" t="s">
        <v>106</v>
      </c>
      <c r="C224" s="72"/>
      <c r="D224" s="72"/>
      <c r="E224" s="72"/>
      <c r="F224" s="99"/>
    </row>
    <row r="225" spans="1:6" ht="20.100000000000001" customHeight="1" x14ac:dyDescent="0.25">
      <c r="A225" s="73">
        <v>329</v>
      </c>
      <c r="B225" s="68" t="s">
        <v>107</v>
      </c>
      <c r="C225" s="74">
        <v>38500</v>
      </c>
      <c r="D225" s="74">
        <f t="shared" ref="D225:E225" si="70">D226</f>
        <v>0</v>
      </c>
      <c r="E225" s="74">
        <f t="shared" si="70"/>
        <v>35817.39</v>
      </c>
      <c r="F225" s="99"/>
    </row>
    <row r="226" spans="1:6" ht="20.100000000000001" customHeight="1" x14ac:dyDescent="0.25">
      <c r="A226" s="67">
        <v>3299</v>
      </c>
      <c r="B226" s="56" t="s">
        <v>266</v>
      </c>
      <c r="C226" s="72"/>
      <c r="D226" s="72"/>
      <c r="E226" s="72">
        <v>35817.39</v>
      </c>
      <c r="F226" s="99"/>
    </row>
    <row r="227" spans="1:6" ht="20.100000000000001" customHeight="1" x14ac:dyDescent="0.25">
      <c r="A227" s="68">
        <v>4</v>
      </c>
      <c r="B227" s="68" t="s">
        <v>5</v>
      </c>
      <c r="C227" s="74">
        <f>C228</f>
        <v>5000</v>
      </c>
      <c r="D227" s="74">
        <f t="shared" ref="D227:E228" si="71">D228</f>
        <v>0</v>
      </c>
      <c r="E227" s="74">
        <f t="shared" si="71"/>
        <v>0</v>
      </c>
      <c r="F227" s="99">
        <f t="shared" si="59"/>
        <v>0</v>
      </c>
    </row>
    <row r="228" spans="1:6" ht="20.100000000000001" customHeight="1" x14ac:dyDescent="0.25">
      <c r="A228" s="68">
        <v>42</v>
      </c>
      <c r="B228" s="68" t="s">
        <v>127</v>
      </c>
      <c r="C228" s="74">
        <f>C229</f>
        <v>5000</v>
      </c>
      <c r="D228" s="74">
        <f t="shared" si="71"/>
        <v>0</v>
      </c>
      <c r="E228" s="74">
        <f t="shared" si="71"/>
        <v>0</v>
      </c>
      <c r="F228" s="99">
        <f t="shared" si="59"/>
        <v>0</v>
      </c>
    </row>
    <row r="229" spans="1:6" ht="20.100000000000001" customHeight="1" x14ac:dyDescent="0.25">
      <c r="A229" s="73" t="str">
        <f>+[1]LIST!B109</f>
        <v>422</v>
      </c>
      <c r="B229" s="68" t="str">
        <f>+[1]LIST!C109</f>
        <v>Postrojenja i oprema</v>
      </c>
      <c r="C229" s="74">
        <v>5000</v>
      </c>
      <c r="D229" s="74"/>
      <c r="E229" s="74"/>
      <c r="F229" s="99">
        <f t="shared" si="59"/>
        <v>0</v>
      </c>
    </row>
    <row r="230" spans="1:6" ht="20.100000000000001" customHeight="1" x14ac:dyDescent="0.25">
      <c r="A230" s="57" t="str">
        <f>+[1]LIST!B110</f>
        <v>A120814</v>
      </c>
      <c r="B230" s="57" t="str">
        <f>+[1]LIST!C110</f>
        <v>Dodatne djelanosti srednjih škola i učeničkih domova</v>
      </c>
      <c r="C230" s="83">
        <f>C231</f>
        <v>56352.25</v>
      </c>
      <c r="D230" s="83">
        <f t="shared" ref="D230:E230" si="72">D231</f>
        <v>0</v>
      </c>
      <c r="E230" s="83">
        <f t="shared" si="72"/>
        <v>59021.780000000006</v>
      </c>
      <c r="F230" s="99">
        <f t="shared" si="59"/>
        <v>104.737219898052</v>
      </c>
    </row>
    <row r="231" spans="1:6" ht="20.100000000000001" customHeight="1" x14ac:dyDescent="0.25">
      <c r="A231" s="55" t="str">
        <f>+[1]LIST!B111</f>
        <v>3.2.1</v>
      </c>
      <c r="B231" s="55" t="str">
        <f>+[1]LIST!C111</f>
        <v>Vlastiti prihodi - proračunski korisnici</v>
      </c>
      <c r="C231" s="79">
        <f>C232+C277</f>
        <v>56352.25</v>
      </c>
      <c r="D231" s="79">
        <f>D232+D277</f>
        <v>0</v>
      </c>
      <c r="E231" s="79">
        <f>E232+E277</f>
        <v>59021.780000000006</v>
      </c>
      <c r="F231" s="99">
        <f t="shared" si="59"/>
        <v>104.737219898052</v>
      </c>
    </row>
    <row r="232" spans="1:6" ht="20.100000000000001" customHeight="1" x14ac:dyDescent="0.25">
      <c r="A232" s="52">
        <v>3</v>
      </c>
      <c r="B232" s="52" t="s">
        <v>3</v>
      </c>
      <c r="C232" s="74">
        <f>C233+C241+C271</f>
        <v>56352.25</v>
      </c>
      <c r="D232" s="74">
        <f>D233+D241+D271</f>
        <v>0</v>
      </c>
      <c r="E232" s="74">
        <f>E233+E241+E271</f>
        <v>59021.780000000006</v>
      </c>
      <c r="F232" s="99">
        <f t="shared" si="59"/>
        <v>104.737219898052</v>
      </c>
    </row>
    <row r="233" spans="1:6" ht="20.100000000000001" customHeight="1" x14ac:dyDescent="0.25">
      <c r="A233" s="52">
        <v>31</v>
      </c>
      <c r="B233" s="52" t="s">
        <v>4</v>
      </c>
      <c r="C233" s="74">
        <f>C234+C237+C239</f>
        <v>53925</v>
      </c>
      <c r="D233" s="74">
        <f>D234+D237+D239</f>
        <v>0</v>
      </c>
      <c r="E233" s="74">
        <f>E234+E237+E239</f>
        <v>41516.47</v>
      </c>
      <c r="F233" s="99">
        <f t="shared" si="59"/>
        <v>76.989281409364864</v>
      </c>
    </row>
    <row r="234" spans="1:6" ht="20.100000000000001" customHeight="1" x14ac:dyDescent="0.25">
      <c r="A234" s="73" t="str">
        <f>+[1]LIST!B112</f>
        <v>311</v>
      </c>
      <c r="B234" s="68" t="str">
        <f>+[1]LIST!C112</f>
        <v>Plaće (Bruto)</v>
      </c>
      <c r="C234" s="74">
        <v>45000</v>
      </c>
      <c r="D234" s="74">
        <f t="shared" ref="D234" si="73">D236</f>
        <v>0</v>
      </c>
      <c r="E234" s="74">
        <f>E235+E236</f>
        <v>35292.93</v>
      </c>
      <c r="F234" s="99">
        <f t="shared" si="59"/>
        <v>78.428733333333327</v>
      </c>
    </row>
    <row r="235" spans="1:6" ht="20.100000000000001" customHeight="1" x14ac:dyDescent="0.25">
      <c r="A235" s="67">
        <v>3111</v>
      </c>
      <c r="B235" s="56" t="s">
        <v>190</v>
      </c>
      <c r="C235" s="72"/>
      <c r="D235" s="72"/>
      <c r="E235" s="72">
        <v>30978.71</v>
      </c>
      <c r="F235" s="106"/>
    </row>
    <row r="236" spans="1:6" ht="20.100000000000001" customHeight="1" x14ac:dyDescent="0.25">
      <c r="A236" s="67">
        <v>3113</v>
      </c>
      <c r="B236" s="56" t="s">
        <v>84</v>
      </c>
      <c r="C236" s="72"/>
      <c r="D236" s="72"/>
      <c r="E236" s="72">
        <v>4314.22</v>
      </c>
      <c r="F236" s="99"/>
    </row>
    <row r="237" spans="1:6" ht="20.100000000000001" customHeight="1" x14ac:dyDescent="0.25">
      <c r="A237" s="73" t="str">
        <f>+[1]LIST!B113</f>
        <v>312</v>
      </c>
      <c r="B237" s="68" t="str">
        <f>+[1]LIST!C113</f>
        <v>Ostali rashodi za zaposlene</v>
      </c>
      <c r="C237" s="74">
        <v>1500</v>
      </c>
      <c r="D237" s="74">
        <f t="shared" ref="D237:E237" si="74">D238</f>
        <v>0</v>
      </c>
      <c r="E237" s="74">
        <f t="shared" si="74"/>
        <v>400</v>
      </c>
      <c r="F237" s="99">
        <f t="shared" si="59"/>
        <v>26.666666666666668</v>
      </c>
    </row>
    <row r="238" spans="1:6" ht="20.100000000000001" customHeight="1" x14ac:dyDescent="0.25">
      <c r="A238" s="67">
        <v>3121</v>
      </c>
      <c r="B238" s="56" t="s">
        <v>85</v>
      </c>
      <c r="C238" s="72"/>
      <c r="D238" s="72"/>
      <c r="E238" s="72">
        <v>400</v>
      </c>
      <c r="F238" s="99"/>
    </row>
    <row r="239" spans="1:6" ht="20.100000000000001" customHeight="1" x14ac:dyDescent="0.25">
      <c r="A239" s="73" t="str">
        <f>+[1]LIST!B114</f>
        <v>313</v>
      </c>
      <c r="B239" s="68" t="str">
        <f>+[1]LIST!C114</f>
        <v>Doprinosi na plaće</v>
      </c>
      <c r="C239" s="74">
        <v>7425</v>
      </c>
      <c r="D239" s="74">
        <f>D240</f>
        <v>0</v>
      </c>
      <c r="E239" s="74">
        <f t="shared" ref="E239" si="75">E240</f>
        <v>5823.54</v>
      </c>
      <c r="F239" s="99">
        <f t="shared" si="59"/>
        <v>78.431515151515157</v>
      </c>
    </row>
    <row r="240" spans="1:6" ht="20.100000000000001" customHeight="1" x14ac:dyDescent="0.25">
      <c r="A240" s="67">
        <v>3132</v>
      </c>
      <c r="B240" s="56" t="s">
        <v>87</v>
      </c>
      <c r="C240" s="72"/>
      <c r="D240" s="72"/>
      <c r="E240" s="72">
        <v>5823.54</v>
      </c>
      <c r="F240" s="99"/>
    </row>
    <row r="241" spans="1:6" ht="20.100000000000001" customHeight="1" x14ac:dyDescent="0.25">
      <c r="A241" s="52">
        <v>32</v>
      </c>
      <c r="B241" s="68" t="s">
        <v>12</v>
      </c>
      <c r="C241" s="74">
        <f>C242+C246+C252+C264</f>
        <v>1927.25</v>
      </c>
      <c r="D241" s="74">
        <f>D242+D246+D252+D264</f>
        <v>0</v>
      </c>
      <c r="E241" s="74">
        <f>E242+E246+E252+E264+E262</f>
        <v>17227.439999999999</v>
      </c>
      <c r="F241" s="99">
        <f t="shared" si="59"/>
        <v>893.88714489557651</v>
      </c>
    </row>
    <row r="242" spans="1:6" ht="20.100000000000001" customHeight="1" x14ac:dyDescent="0.25">
      <c r="A242" s="73" t="str">
        <f>+[1]LIST!B115</f>
        <v>321</v>
      </c>
      <c r="B242" s="68" t="str">
        <f>+[1]LIST!C115</f>
        <v>Naknade troškova zaposlenima</v>
      </c>
      <c r="C242" s="74"/>
      <c r="D242" s="74">
        <f t="shared" ref="D242" si="76">D243+D244</f>
        <v>0</v>
      </c>
      <c r="E242" s="74">
        <f>E243+E244+E245</f>
        <v>2159.15</v>
      </c>
      <c r="F242" s="99" t="e">
        <f t="shared" si="59"/>
        <v>#DIV/0!</v>
      </c>
    </row>
    <row r="243" spans="1:6" ht="20.100000000000001" customHeight="1" x14ac:dyDescent="0.25">
      <c r="A243" s="67">
        <v>3211</v>
      </c>
      <c r="B243" s="56" t="s">
        <v>27</v>
      </c>
      <c r="C243" s="72"/>
      <c r="D243" s="72"/>
      <c r="E243" s="72">
        <v>1776.9</v>
      </c>
      <c r="F243" s="99"/>
    </row>
    <row r="244" spans="1:6" ht="20.100000000000001" customHeight="1" x14ac:dyDescent="0.25">
      <c r="A244" s="67">
        <v>3212</v>
      </c>
      <c r="B244" s="56" t="s">
        <v>175</v>
      </c>
      <c r="C244" s="72"/>
      <c r="D244" s="72"/>
      <c r="E244" s="72">
        <v>232.25</v>
      </c>
      <c r="F244" s="99"/>
    </row>
    <row r="245" spans="1:6" ht="20.100000000000001" customHeight="1" x14ac:dyDescent="0.25">
      <c r="A245" s="67">
        <v>3213</v>
      </c>
      <c r="B245" s="56" t="s">
        <v>222</v>
      </c>
      <c r="C245" s="72"/>
      <c r="D245" s="72"/>
      <c r="E245" s="72">
        <v>150</v>
      </c>
      <c r="F245" s="99"/>
    </row>
    <row r="246" spans="1:6" ht="20.100000000000001" customHeight="1" x14ac:dyDescent="0.25">
      <c r="A246" s="73" t="str">
        <f>+[1]LIST!B116</f>
        <v>322</v>
      </c>
      <c r="B246" s="68" t="str">
        <f>+[1]LIST!C116</f>
        <v>Rashodi za materijal i energiju</v>
      </c>
      <c r="C246" s="74">
        <v>1927.25</v>
      </c>
      <c r="D246" s="74">
        <f>D247+D249+D251</f>
        <v>0</v>
      </c>
      <c r="E246" s="74">
        <f>E247+E248+E249+E250+E251</f>
        <v>7723.32</v>
      </c>
      <c r="F246" s="99">
        <f t="shared" ref="F246:F344" si="77">E246/C246*100</f>
        <v>400.74302763004283</v>
      </c>
    </row>
    <row r="247" spans="1:6" ht="20.100000000000001" customHeight="1" x14ac:dyDescent="0.25">
      <c r="A247" s="67">
        <v>3221</v>
      </c>
      <c r="B247" s="56" t="s">
        <v>91</v>
      </c>
      <c r="C247" s="72"/>
      <c r="D247" s="72"/>
      <c r="E247" s="72">
        <v>957.04</v>
      </c>
      <c r="F247" s="99"/>
    </row>
    <row r="248" spans="1:6" ht="20.100000000000001" customHeight="1" x14ac:dyDescent="0.25">
      <c r="A248" s="67">
        <v>3222</v>
      </c>
      <c r="B248" s="56" t="s">
        <v>191</v>
      </c>
      <c r="C248" s="72"/>
      <c r="D248" s="72"/>
      <c r="E248" s="72">
        <v>3985.01</v>
      </c>
      <c r="F248" s="99"/>
    </row>
    <row r="249" spans="1:6" ht="20.100000000000001" customHeight="1" x14ac:dyDescent="0.25">
      <c r="A249" s="67">
        <v>3223</v>
      </c>
      <c r="B249" s="56" t="s">
        <v>93</v>
      </c>
      <c r="C249" s="72"/>
      <c r="D249" s="72"/>
      <c r="E249" s="72">
        <v>2781.27</v>
      </c>
      <c r="F249" s="99"/>
    </row>
    <row r="250" spans="1:6" ht="20.100000000000001" customHeight="1" x14ac:dyDescent="0.25">
      <c r="A250" s="67">
        <v>3224</v>
      </c>
      <c r="B250" s="56" t="s">
        <v>170</v>
      </c>
      <c r="C250" s="72"/>
      <c r="D250" s="72"/>
      <c r="E250" s="72"/>
      <c r="F250" s="99"/>
    </row>
    <row r="251" spans="1:6" ht="20.100000000000001" customHeight="1" x14ac:dyDescent="0.25">
      <c r="A251" s="67">
        <v>3225</v>
      </c>
      <c r="B251" s="56" t="s">
        <v>95</v>
      </c>
      <c r="C251" s="72"/>
      <c r="D251" s="72"/>
      <c r="E251" s="72"/>
      <c r="F251" s="99"/>
    </row>
    <row r="252" spans="1:6" ht="20.100000000000001" customHeight="1" x14ac:dyDescent="0.25">
      <c r="A252" s="73" t="str">
        <f>+[1]LIST!B117</f>
        <v>323</v>
      </c>
      <c r="B252" s="68" t="str">
        <f>+[1]LIST!C117</f>
        <v>Rashodi za usluge</v>
      </c>
      <c r="C252" s="74"/>
      <c r="D252" s="74">
        <f>D253+D254+D255+D256+D258+D259+D260</f>
        <v>0</v>
      </c>
      <c r="E252" s="74">
        <f>E253+E254+E255+E256+E257+E258+E259+E260+E261</f>
        <v>6211.68</v>
      </c>
      <c r="F252" s="99" t="e">
        <f t="shared" si="77"/>
        <v>#DIV/0!</v>
      </c>
    </row>
    <row r="253" spans="1:6" ht="20.100000000000001" customHeight="1" x14ac:dyDescent="0.25">
      <c r="A253" s="67">
        <v>3231</v>
      </c>
      <c r="B253" s="56" t="s">
        <v>98</v>
      </c>
      <c r="C253" s="72"/>
      <c r="D253" s="72"/>
      <c r="E253" s="72">
        <v>112.63</v>
      </c>
      <c r="F253" s="99"/>
    </row>
    <row r="254" spans="1:6" ht="20.100000000000001" customHeight="1" x14ac:dyDescent="0.25">
      <c r="A254" s="67">
        <v>3232</v>
      </c>
      <c r="B254" s="56" t="s">
        <v>171</v>
      </c>
      <c r="C254" s="72"/>
      <c r="D254" s="72"/>
      <c r="E254" s="72">
        <v>250</v>
      </c>
      <c r="F254" s="99"/>
    </row>
    <row r="255" spans="1:6" ht="20.100000000000001" customHeight="1" x14ac:dyDescent="0.25">
      <c r="A255" s="67">
        <v>3233</v>
      </c>
      <c r="B255" s="56" t="s">
        <v>100</v>
      </c>
      <c r="C255" s="72"/>
      <c r="D255" s="72"/>
      <c r="E255" s="72"/>
      <c r="F255" s="99"/>
    </row>
    <row r="256" spans="1:6" ht="20.100000000000001" customHeight="1" x14ac:dyDescent="0.25">
      <c r="A256" s="67">
        <v>3234</v>
      </c>
      <c r="B256" s="56" t="s">
        <v>101</v>
      </c>
      <c r="C256" s="72"/>
      <c r="D256" s="72"/>
      <c r="E256" s="72"/>
      <c r="F256" s="99"/>
    </row>
    <row r="257" spans="1:6" ht="20.100000000000001" customHeight="1" x14ac:dyDescent="0.25">
      <c r="A257" s="67">
        <v>3235</v>
      </c>
      <c r="B257" s="56" t="s">
        <v>102</v>
      </c>
      <c r="C257" s="72"/>
      <c r="D257" s="72"/>
      <c r="E257" s="72"/>
      <c r="F257" s="99"/>
    </row>
    <row r="258" spans="1:6" ht="20.100000000000001" customHeight="1" x14ac:dyDescent="0.25">
      <c r="A258" s="67">
        <v>3236</v>
      </c>
      <c r="B258" s="56" t="s">
        <v>103</v>
      </c>
      <c r="C258" s="72"/>
      <c r="D258" s="72"/>
      <c r="E258" s="72"/>
      <c r="F258" s="99"/>
    </row>
    <row r="259" spans="1:6" ht="20.100000000000001" customHeight="1" x14ac:dyDescent="0.25">
      <c r="A259" s="67">
        <v>3237</v>
      </c>
      <c r="B259" s="56" t="s">
        <v>104</v>
      </c>
      <c r="C259" s="72"/>
      <c r="D259" s="72"/>
      <c r="E259" s="72">
        <v>2095.85</v>
      </c>
      <c r="F259" s="99"/>
    </row>
    <row r="260" spans="1:6" ht="20.100000000000001" customHeight="1" x14ac:dyDescent="0.25">
      <c r="A260" s="67">
        <v>3238</v>
      </c>
      <c r="B260" s="56" t="s">
        <v>105</v>
      </c>
      <c r="C260" s="72"/>
      <c r="D260" s="72"/>
      <c r="E260" s="72">
        <v>718.23</v>
      </c>
      <c r="F260" s="99"/>
    </row>
    <row r="261" spans="1:6" ht="20.100000000000001" customHeight="1" x14ac:dyDescent="0.25">
      <c r="A261" s="67">
        <v>3239</v>
      </c>
      <c r="B261" s="56" t="s">
        <v>198</v>
      </c>
      <c r="C261" s="72"/>
      <c r="D261" s="72"/>
      <c r="E261" s="72">
        <v>3034.97</v>
      </c>
      <c r="F261" s="99"/>
    </row>
    <row r="262" spans="1:6" ht="20.100000000000001" customHeight="1" x14ac:dyDescent="0.25">
      <c r="A262" s="73">
        <v>324</v>
      </c>
      <c r="B262" s="56" t="s">
        <v>217</v>
      </c>
      <c r="C262" s="72"/>
      <c r="D262" s="72"/>
      <c r="E262" s="74">
        <f>E263</f>
        <v>405</v>
      </c>
      <c r="F262" s="99"/>
    </row>
    <row r="263" spans="1:6" ht="20.100000000000001" customHeight="1" x14ac:dyDescent="0.25">
      <c r="A263" s="67">
        <v>3241</v>
      </c>
      <c r="B263" s="56" t="s">
        <v>218</v>
      </c>
      <c r="C263" s="72"/>
      <c r="D263" s="72"/>
      <c r="E263" s="72">
        <v>405</v>
      </c>
      <c r="F263" s="99"/>
    </row>
    <row r="264" spans="1:6" ht="20.100000000000001" customHeight="1" x14ac:dyDescent="0.25">
      <c r="A264" s="73" t="str">
        <f>+[1]LIST!B118</f>
        <v>329</v>
      </c>
      <c r="B264" s="68" t="str">
        <f>+[1]LIST!C118</f>
        <v>Ostali nespomenuti rashodi poslovanja</v>
      </c>
      <c r="C264" s="74"/>
      <c r="D264" s="74">
        <f t="shared" ref="D264" si="78">D265+D266+D267+D268</f>
        <v>0</v>
      </c>
      <c r="E264" s="74">
        <f>E265+E266+E267+E268+E269+E270</f>
        <v>728.29</v>
      </c>
      <c r="F264" s="99" t="e">
        <f t="shared" si="77"/>
        <v>#DIV/0!</v>
      </c>
    </row>
    <row r="265" spans="1:6" ht="20.100000000000001" customHeight="1" x14ac:dyDescent="0.25">
      <c r="A265" s="67">
        <v>3292</v>
      </c>
      <c r="B265" s="56" t="s">
        <v>108</v>
      </c>
      <c r="C265" s="72"/>
      <c r="D265" s="72"/>
      <c r="E265" s="72"/>
      <c r="F265" s="99"/>
    </row>
    <row r="266" spans="1:6" ht="20.100000000000001" customHeight="1" x14ac:dyDescent="0.25">
      <c r="A266" s="67">
        <v>3293</v>
      </c>
      <c r="B266" s="56" t="s">
        <v>109</v>
      </c>
      <c r="C266" s="72"/>
      <c r="D266" s="72"/>
      <c r="E266" s="72">
        <v>328.29</v>
      </c>
      <c r="F266" s="99"/>
    </row>
    <row r="267" spans="1:6" ht="20.100000000000001" customHeight="1" x14ac:dyDescent="0.25">
      <c r="A267" s="67">
        <v>3294</v>
      </c>
      <c r="B267" s="56" t="s">
        <v>110</v>
      </c>
      <c r="C267" s="72"/>
      <c r="D267" s="72"/>
      <c r="E267" s="72">
        <v>400</v>
      </c>
      <c r="F267" s="99"/>
    </row>
    <row r="268" spans="1:6" ht="20.100000000000001" customHeight="1" x14ac:dyDescent="0.25">
      <c r="A268" s="67">
        <v>3295</v>
      </c>
      <c r="B268" s="56" t="s">
        <v>192</v>
      </c>
      <c r="C268" s="72"/>
      <c r="D268" s="72"/>
      <c r="E268" s="72"/>
      <c r="F268" s="99"/>
    </row>
    <row r="269" spans="1:6" ht="20.100000000000001" customHeight="1" x14ac:dyDescent="0.25">
      <c r="A269" s="67">
        <v>3296</v>
      </c>
      <c r="B269" s="56" t="s">
        <v>208</v>
      </c>
      <c r="C269" s="72"/>
      <c r="D269" s="72"/>
      <c r="E269" s="72"/>
      <c r="F269" s="99"/>
    </row>
    <row r="270" spans="1:6" ht="20.100000000000001" customHeight="1" x14ac:dyDescent="0.25">
      <c r="A270" s="67">
        <v>3299</v>
      </c>
      <c r="B270" s="56" t="s">
        <v>107</v>
      </c>
      <c r="C270" s="72"/>
      <c r="D270" s="72"/>
      <c r="E270" s="72"/>
      <c r="F270" s="99"/>
    </row>
    <row r="271" spans="1:6" ht="20.100000000000001" customHeight="1" x14ac:dyDescent="0.25">
      <c r="A271" s="52">
        <v>34</v>
      </c>
      <c r="B271" s="68" t="s">
        <v>112</v>
      </c>
      <c r="C271" s="74">
        <f>C272</f>
        <v>500</v>
      </c>
      <c r="D271" s="74">
        <f t="shared" ref="D271:E271" si="79">D272</f>
        <v>0</v>
      </c>
      <c r="E271" s="74">
        <f t="shared" si="79"/>
        <v>277.87</v>
      </c>
      <c r="F271" s="99">
        <f t="shared" si="77"/>
        <v>55.573999999999998</v>
      </c>
    </row>
    <row r="272" spans="1:6" ht="20.100000000000001" customHeight="1" x14ac:dyDescent="0.25">
      <c r="A272" s="73" t="str">
        <f>+[1]LIST!B120</f>
        <v>343</v>
      </c>
      <c r="B272" s="68" t="str">
        <f>+[1]LIST!C120</f>
        <v>Ostali financijski rashodi</v>
      </c>
      <c r="C272" s="74">
        <v>500</v>
      </c>
      <c r="D272" s="74">
        <f t="shared" ref="D272:E272" si="80">D273+D274+D275+D276</f>
        <v>0</v>
      </c>
      <c r="E272" s="74">
        <f t="shared" si="80"/>
        <v>277.87</v>
      </c>
      <c r="F272" s="99">
        <f t="shared" si="77"/>
        <v>55.573999999999998</v>
      </c>
    </row>
    <row r="273" spans="1:6" ht="20.100000000000001" customHeight="1" x14ac:dyDescent="0.25">
      <c r="A273" s="67">
        <v>3431</v>
      </c>
      <c r="B273" s="56" t="s">
        <v>116</v>
      </c>
      <c r="C273" s="72"/>
      <c r="D273" s="72"/>
      <c r="E273" s="72">
        <v>263.72000000000003</v>
      </c>
      <c r="F273" s="99"/>
    </row>
    <row r="274" spans="1:6" ht="20.100000000000001" customHeight="1" x14ac:dyDescent="0.25">
      <c r="A274" s="67">
        <v>3432</v>
      </c>
      <c r="B274" s="56" t="s">
        <v>176</v>
      </c>
      <c r="C274" s="72"/>
      <c r="D274" s="72"/>
      <c r="E274" s="72"/>
      <c r="F274" s="99"/>
    </row>
    <row r="275" spans="1:6" ht="20.100000000000001" customHeight="1" x14ac:dyDescent="0.25">
      <c r="A275" s="67">
        <v>3433</v>
      </c>
      <c r="B275" s="56" t="s">
        <v>118</v>
      </c>
      <c r="C275" s="72"/>
      <c r="D275" s="72"/>
      <c r="E275" s="72">
        <v>14.15</v>
      </c>
      <c r="F275" s="99"/>
    </row>
    <row r="276" spans="1:6" ht="20.100000000000001" customHeight="1" x14ac:dyDescent="0.25">
      <c r="A276" s="67">
        <v>3434</v>
      </c>
      <c r="B276" s="56" t="s">
        <v>119</v>
      </c>
      <c r="C276" s="72"/>
      <c r="D276" s="72"/>
      <c r="E276" s="72"/>
      <c r="F276" s="99"/>
    </row>
    <row r="277" spans="1:6" ht="20.100000000000001" customHeight="1" x14ac:dyDescent="0.25">
      <c r="A277" s="68">
        <v>4</v>
      </c>
      <c r="B277" s="68" t="s">
        <v>5</v>
      </c>
      <c r="C277" s="74">
        <f>C278</f>
        <v>0</v>
      </c>
      <c r="D277" s="74">
        <f t="shared" ref="D277" si="81">D278</f>
        <v>0</v>
      </c>
      <c r="E277" s="74">
        <f>E278+E284</f>
        <v>0</v>
      </c>
      <c r="F277" s="99" t="e">
        <f t="shared" si="77"/>
        <v>#DIV/0!</v>
      </c>
    </row>
    <row r="278" spans="1:6" ht="20.100000000000001" customHeight="1" x14ac:dyDescent="0.25">
      <c r="A278" s="68">
        <v>42</v>
      </c>
      <c r="B278" s="68" t="s">
        <v>127</v>
      </c>
      <c r="C278" s="74">
        <f>C279+C282+C284</f>
        <v>0</v>
      </c>
      <c r="D278" s="74">
        <f t="shared" ref="D278:E278" si="82">D279+D282</f>
        <v>0</v>
      </c>
      <c r="E278" s="74">
        <f t="shared" si="82"/>
        <v>0</v>
      </c>
      <c r="F278" s="99" t="e">
        <f t="shared" si="77"/>
        <v>#DIV/0!</v>
      </c>
    </row>
    <row r="279" spans="1:6" ht="20.100000000000001" customHeight="1" x14ac:dyDescent="0.25">
      <c r="A279" s="73" t="str">
        <f>+[1]LIST!B121</f>
        <v>422</v>
      </c>
      <c r="B279" s="68" t="str">
        <f>+[1]LIST!C121</f>
        <v>Postrojenja i oprema</v>
      </c>
      <c r="C279" s="74"/>
      <c r="D279" s="74">
        <f t="shared" ref="D279:E279" si="83">D280+D281</f>
        <v>0</v>
      </c>
      <c r="E279" s="74">
        <f t="shared" si="83"/>
        <v>0</v>
      </c>
      <c r="F279" s="99" t="e">
        <f t="shared" si="77"/>
        <v>#DIV/0!</v>
      </c>
    </row>
    <row r="280" spans="1:6" ht="20.100000000000001" customHeight="1" x14ac:dyDescent="0.25">
      <c r="A280" s="56">
        <v>4221</v>
      </c>
      <c r="B280" s="56" t="s">
        <v>129</v>
      </c>
      <c r="C280" s="72"/>
      <c r="D280" s="72"/>
      <c r="E280" s="72"/>
      <c r="F280" s="99"/>
    </row>
    <row r="281" spans="1:6" ht="20.100000000000001" customHeight="1" x14ac:dyDescent="0.25">
      <c r="A281" s="56">
        <v>4223</v>
      </c>
      <c r="B281" s="56" t="s">
        <v>131</v>
      </c>
      <c r="C281" s="72"/>
      <c r="D281" s="72"/>
      <c r="E281" s="72"/>
      <c r="F281" s="99"/>
    </row>
    <row r="282" spans="1:6" ht="20.100000000000001" customHeight="1" x14ac:dyDescent="0.25">
      <c r="A282" s="73">
        <v>424</v>
      </c>
      <c r="B282" s="68" t="s">
        <v>133</v>
      </c>
      <c r="C282" s="74">
        <f>C283</f>
        <v>0</v>
      </c>
      <c r="D282" s="74">
        <f t="shared" ref="D282:E282" si="84">D283</f>
        <v>0</v>
      </c>
      <c r="E282" s="74">
        <f t="shared" si="84"/>
        <v>0</v>
      </c>
      <c r="F282" s="99"/>
    </row>
    <row r="283" spans="1:6" ht="20.100000000000001" customHeight="1" x14ac:dyDescent="0.25">
      <c r="A283" s="67">
        <v>4241</v>
      </c>
      <c r="B283" s="56" t="s">
        <v>134</v>
      </c>
      <c r="C283" s="72"/>
      <c r="D283" s="72"/>
      <c r="E283" s="72"/>
      <c r="F283" s="99"/>
    </row>
    <row r="284" spans="1:6" ht="20.100000000000001" customHeight="1" x14ac:dyDescent="0.25">
      <c r="A284" s="73">
        <v>451</v>
      </c>
      <c r="B284" s="68" t="s">
        <v>138</v>
      </c>
      <c r="C284" s="74"/>
      <c r="D284" s="74">
        <f t="shared" ref="D284:E284" si="85">D285</f>
        <v>0</v>
      </c>
      <c r="E284" s="74">
        <f t="shared" si="85"/>
        <v>0</v>
      </c>
      <c r="F284" s="99"/>
    </row>
    <row r="285" spans="1:6" ht="20.100000000000001" customHeight="1" x14ac:dyDescent="0.25">
      <c r="A285" s="67">
        <v>4511</v>
      </c>
      <c r="B285" s="56" t="s">
        <v>138</v>
      </c>
      <c r="C285" s="72"/>
      <c r="D285" s="72"/>
      <c r="E285" s="72"/>
      <c r="F285" s="99"/>
    </row>
    <row r="286" spans="1:6" ht="20.100000000000001" customHeight="1" x14ac:dyDescent="0.25">
      <c r="A286" s="57" t="str">
        <f>+[1]LIST!B122</f>
        <v>A120820</v>
      </c>
      <c r="B286" s="57" t="str">
        <f>+[1]LIST!C122</f>
        <v>Opskrba školskih ustanova higijenskim potrepštinama za učenice srednjih škola</v>
      </c>
      <c r="C286" s="83">
        <f>C287</f>
        <v>1611</v>
      </c>
      <c r="D286" s="83">
        <f t="shared" ref="D286:E290" si="86">D287</f>
        <v>0</v>
      </c>
      <c r="E286" s="83">
        <f t="shared" si="86"/>
        <v>0</v>
      </c>
      <c r="F286" s="99">
        <f t="shared" si="77"/>
        <v>0</v>
      </c>
    </row>
    <row r="287" spans="1:6" ht="20.100000000000001" customHeight="1" x14ac:dyDescent="0.25">
      <c r="A287" s="55" t="str">
        <f>+[1]LIST!B123</f>
        <v>5.8.1</v>
      </c>
      <c r="B287" s="55" t="str">
        <f>+[1]LIST!C123</f>
        <v>Ostale pomoći proračunski korisnici</v>
      </c>
      <c r="C287" s="79">
        <f>C288</f>
        <v>1611</v>
      </c>
      <c r="D287" s="79">
        <f t="shared" si="86"/>
        <v>0</v>
      </c>
      <c r="E287" s="79">
        <f t="shared" si="86"/>
        <v>0</v>
      </c>
      <c r="F287" s="99">
        <f t="shared" si="77"/>
        <v>0</v>
      </c>
    </row>
    <row r="288" spans="1:6" ht="20.100000000000001" customHeight="1" x14ac:dyDescent="0.25">
      <c r="A288" s="52">
        <v>3</v>
      </c>
      <c r="B288" s="52" t="s">
        <v>3</v>
      </c>
      <c r="C288" s="74">
        <f>C289</f>
        <v>1611</v>
      </c>
      <c r="D288" s="74">
        <f t="shared" si="86"/>
        <v>0</v>
      </c>
      <c r="E288" s="74">
        <f t="shared" si="86"/>
        <v>0</v>
      </c>
      <c r="F288" s="99">
        <f t="shared" si="77"/>
        <v>0</v>
      </c>
    </row>
    <row r="289" spans="1:6" ht="20.100000000000001" customHeight="1" x14ac:dyDescent="0.25">
      <c r="A289" s="52">
        <v>38</v>
      </c>
      <c r="B289" s="52" t="s">
        <v>124</v>
      </c>
      <c r="C289" s="74">
        <f>C290</f>
        <v>1611</v>
      </c>
      <c r="D289" s="74">
        <f t="shared" si="86"/>
        <v>0</v>
      </c>
      <c r="E289" s="74">
        <f t="shared" si="86"/>
        <v>0</v>
      </c>
      <c r="F289" s="99">
        <f t="shared" si="77"/>
        <v>0</v>
      </c>
    </row>
    <row r="290" spans="1:6" ht="20.100000000000001" customHeight="1" x14ac:dyDescent="0.25">
      <c r="A290" s="73" t="str">
        <f>+[1]LIST!B124</f>
        <v>381</v>
      </c>
      <c r="B290" s="68" t="str">
        <f>+[1]LIST!C124</f>
        <v>Tekuće donacije</v>
      </c>
      <c r="C290" s="74">
        <v>1611</v>
      </c>
      <c r="D290" s="74">
        <f t="shared" si="86"/>
        <v>0</v>
      </c>
      <c r="E290" s="74">
        <f t="shared" si="86"/>
        <v>0</v>
      </c>
      <c r="F290" s="99">
        <f t="shared" si="77"/>
        <v>0</v>
      </c>
    </row>
    <row r="291" spans="1:6" ht="20.100000000000001" customHeight="1" x14ac:dyDescent="0.25">
      <c r="A291" s="67">
        <v>3812</v>
      </c>
      <c r="B291" s="56" t="s">
        <v>125</v>
      </c>
      <c r="C291" s="72"/>
      <c r="D291" s="72"/>
      <c r="E291" s="72"/>
      <c r="F291" s="99"/>
    </row>
    <row r="292" spans="1:6" ht="20.100000000000001" customHeight="1" x14ac:dyDescent="0.25">
      <c r="A292" s="57" t="str">
        <f>+[1]LIST!B125</f>
        <v>K120815</v>
      </c>
      <c r="B292" s="57" t="str">
        <f>+[1]LIST!C125</f>
        <v>Regionalni centar kompetentnosti u sektoru turizam i ugostiteljstvo</v>
      </c>
      <c r="C292" s="83">
        <f>C293+C333+C430+C380</f>
        <v>1930281.87</v>
      </c>
      <c r="D292" s="83">
        <f>D293+D333+D430</f>
        <v>0</v>
      </c>
      <c r="E292" s="83">
        <f>E293+E333+E430+E380</f>
        <v>554807.52</v>
      </c>
      <c r="F292" s="99">
        <f t="shared" si="77"/>
        <v>28.742305909965367</v>
      </c>
    </row>
    <row r="293" spans="1:6" ht="20.100000000000001" customHeight="1" x14ac:dyDescent="0.25">
      <c r="A293" s="55" t="str">
        <f>+[1]LIST!B126</f>
        <v>1.1.1</v>
      </c>
      <c r="B293" s="55" t="str">
        <f>+[1]LIST!C126</f>
        <v>Opći prihodi i primici</v>
      </c>
      <c r="C293" s="79">
        <f>C294+C325</f>
        <v>300000</v>
      </c>
      <c r="D293" s="79">
        <f>D294+D325</f>
        <v>0</v>
      </c>
      <c r="E293" s="79">
        <f>E294+E325</f>
        <v>228187.71000000002</v>
      </c>
      <c r="F293" s="99">
        <f t="shared" si="77"/>
        <v>76.062570000000008</v>
      </c>
    </row>
    <row r="294" spans="1:6" ht="20.100000000000001" customHeight="1" x14ac:dyDescent="0.25">
      <c r="A294" s="52">
        <v>3</v>
      </c>
      <c r="B294" s="52" t="s">
        <v>3</v>
      </c>
      <c r="C294" s="74">
        <f>C300+C320+C295</f>
        <v>290000</v>
      </c>
      <c r="D294" s="74">
        <f>D320</f>
        <v>0</v>
      </c>
      <c r="E294" s="74">
        <f>E300+E320+E295</f>
        <v>221998.71000000002</v>
      </c>
      <c r="F294" s="99">
        <f t="shared" si="77"/>
        <v>76.551279310344839</v>
      </c>
    </row>
    <row r="295" spans="1:6" ht="20.100000000000001" customHeight="1" x14ac:dyDescent="0.25">
      <c r="A295" s="84">
        <v>31</v>
      </c>
      <c r="B295" s="52" t="s">
        <v>4</v>
      </c>
      <c r="C295" s="74">
        <f>C296+C298</f>
        <v>265000</v>
      </c>
      <c r="D295" s="74">
        <f t="shared" ref="D295:E295" si="87">D296+D298</f>
        <v>0</v>
      </c>
      <c r="E295" s="74">
        <f t="shared" si="87"/>
        <v>196998.71000000002</v>
      </c>
      <c r="F295" s="99">
        <f t="shared" si="77"/>
        <v>74.339135849056618</v>
      </c>
    </row>
    <row r="296" spans="1:6" ht="20.100000000000001" customHeight="1" x14ac:dyDescent="0.25">
      <c r="A296" s="107">
        <v>311</v>
      </c>
      <c r="B296" s="52" t="s">
        <v>24</v>
      </c>
      <c r="C296" s="74">
        <v>227467.81</v>
      </c>
      <c r="D296" s="74"/>
      <c r="E296" s="74">
        <f>E297</f>
        <v>169131.38</v>
      </c>
      <c r="F296" s="99">
        <f t="shared" si="77"/>
        <v>74.353984416520305</v>
      </c>
    </row>
    <row r="297" spans="1:6" ht="20.100000000000001" customHeight="1" x14ac:dyDescent="0.25">
      <c r="A297" s="71">
        <v>3111</v>
      </c>
      <c r="B297" s="70" t="s">
        <v>190</v>
      </c>
      <c r="C297" s="74"/>
      <c r="D297" s="74"/>
      <c r="E297" s="72">
        <v>169131.38</v>
      </c>
      <c r="F297" s="99"/>
    </row>
    <row r="298" spans="1:6" ht="20.100000000000001" customHeight="1" x14ac:dyDescent="0.25">
      <c r="A298" s="107">
        <v>313</v>
      </c>
      <c r="B298" s="52" t="s">
        <v>86</v>
      </c>
      <c r="C298" s="74">
        <v>37532.19</v>
      </c>
      <c r="D298" s="74"/>
      <c r="E298" s="74">
        <f>E299</f>
        <v>27867.33</v>
      </c>
      <c r="F298" s="99">
        <f t="shared" si="77"/>
        <v>74.249144534331734</v>
      </c>
    </row>
    <row r="299" spans="1:6" ht="20.100000000000001" customHeight="1" x14ac:dyDescent="0.25">
      <c r="A299" s="71">
        <v>3132</v>
      </c>
      <c r="B299" s="70" t="s">
        <v>87</v>
      </c>
      <c r="C299" s="74"/>
      <c r="D299" s="74"/>
      <c r="E299" s="72">
        <v>27867.33</v>
      </c>
      <c r="F299" s="99"/>
    </row>
    <row r="300" spans="1:6" ht="20.100000000000001" customHeight="1" x14ac:dyDescent="0.25">
      <c r="A300" s="84">
        <v>32</v>
      </c>
      <c r="B300" s="52" t="s">
        <v>12</v>
      </c>
      <c r="C300" s="74">
        <f>C301+C308+C318</f>
        <v>25000</v>
      </c>
      <c r="D300" s="74"/>
      <c r="E300" s="74">
        <f>E301+E308</f>
        <v>25000</v>
      </c>
      <c r="F300" s="99">
        <f t="shared" si="77"/>
        <v>100</v>
      </c>
    </row>
    <row r="301" spans="1:6" ht="20.100000000000001" customHeight="1" x14ac:dyDescent="0.25">
      <c r="A301" s="107">
        <v>322</v>
      </c>
      <c r="B301" s="52" t="s">
        <v>90</v>
      </c>
      <c r="C301" s="74"/>
      <c r="D301" s="74"/>
      <c r="E301" s="74">
        <f>E302+E303+E304+E305+E306+E307</f>
        <v>0</v>
      </c>
      <c r="F301" s="99" t="e">
        <f t="shared" si="77"/>
        <v>#DIV/0!</v>
      </c>
    </row>
    <row r="302" spans="1:6" ht="20.100000000000001" customHeight="1" x14ac:dyDescent="0.25">
      <c r="A302" s="71">
        <v>3221</v>
      </c>
      <c r="B302" s="70" t="s">
        <v>91</v>
      </c>
      <c r="C302" s="74"/>
      <c r="D302" s="74"/>
      <c r="E302" s="72"/>
      <c r="F302" s="99"/>
    </row>
    <row r="303" spans="1:6" ht="20.100000000000001" customHeight="1" x14ac:dyDescent="0.25">
      <c r="A303" s="71">
        <v>3222</v>
      </c>
      <c r="B303" s="70" t="s">
        <v>191</v>
      </c>
      <c r="C303" s="74"/>
      <c r="D303" s="74"/>
      <c r="E303" s="72"/>
      <c r="F303" s="99"/>
    </row>
    <row r="304" spans="1:6" ht="20.100000000000001" customHeight="1" x14ac:dyDescent="0.25">
      <c r="A304" s="71">
        <v>3223</v>
      </c>
      <c r="B304" s="70" t="s">
        <v>93</v>
      </c>
      <c r="C304" s="74"/>
      <c r="D304" s="74"/>
      <c r="E304" s="72"/>
      <c r="F304" s="99"/>
    </row>
    <row r="305" spans="1:6" ht="20.100000000000001" customHeight="1" x14ac:dyDescent="0.25">
      <c r="A305" s="71">
        <v>3224</v>
      </c>
      <c r="B305" s="70" t="s">
        <v>170</v>
      </c>
      <c r="C305" s="74"/>
      <c r="D305" s="74"/>
      <c r="E305" s="72"/>
      <c r="F305" s="99"/>
    </row>
    <row r="306" spans="1:6" s="112" customFormat="1" ht="20.100000000000001" customHeight="1" x14ac:dyDescent="0.25">
      <c r="A306" s="71">
        <v>3225</v>
      </c>
      <c r="B306" s="70" t="s">
        <v>95</v>
      </c>
      <c r="C306" s="72"/>
      <c r="D306" s="72"/>
      <c r="E306" s="72"/>
      <c r="F306" s="99"/>
    </row>
    <row r="307" spans="1:6" s="112" customFormat="1" ht="20.100000000000001" customHeight="1" x14ac:dyDescent="0.25">
      <c r="A307" s="71">
        <v>3227</v>
      </c>
      <c r="B307" s="70" t="s">
        <v>214</v>
      </c>
      <c r="C307" s="72"/>
      <c r="D307" s="72"/>
      <c r="E307" s="72"/>
      <c r="F307" s="99"/>
    </row>
    <row r="308" spans="1:6" ht="20.100000000000001" customHeight="1" x14ac:dyDescent="0.25">
      <c r="A308" s="84">
        <v>323</v>
      </c>
      <c r="B308" s="52" t="s">
        <v>97</v>
      </c>
      <c r="C308" s="74">
        <v>25000</v>
      </c>
      <c r="D308" s="74"/>
      <c r="E308" s="74">
        <f>E310+E312+E316+E317+E309+E311+E313+E314+E315</f>
        <v>25000</v>
      </c>
      <c r="F308" s="99">
        <f t="shared" si="77"/>
        <v>100</v>
      </c>
    </row>
    <row r="309" spans="1:6" ht="20.100000000000001" customHeight="1" x14ac:dyDescent="0.25">
      <c r="A309" s="71">
        <v>3231</v>
      </c>
      <c r="B309" s="56" t="s">
        <v>98</v>
      </c>
      <c r="C309" s="74"/>
      <c r="D309" s="74"/>
      <c r="E309" s="72">
        <v>2155.0100000000002</v>
      </c>
      <c r="F309" s="99"/>
    </row>
    <row r="310" spans="1:6" ht="20.100000000000001" customHeight="1" x14ac:dyDescent="0.25">
      <c r="A310" s="71">
        <v>3232</v>
      </c>
      <c r="B310" s="56" t="s">
        <v>171</v>
      </c>
      <c r="C310" s="72"/>
      <c r="D310" s="72"/>
      <c r="E310" s="72">
        <v>1439.97</v>
      </c>
      <c r="F310" s="99"/>
    </row>
    <row r="311" spans="1:6" ht="20.100000000000001" customHeight="1" x14ac:dyDescent="0.25">
      <c r="A311" s="71">
        <v>3233</v>
      </c>
      <c r="B311" s="56" t="s">
        <v>100</v>
      </c>
      <c r="C311" s="72"/>
      <c r="D311" s="72"/>
      <c r="E311" s="72">
        <v>1800</v>
      </c>
      <c r="F311" s="99"/>
    </row>
    <row r="312" spans="1:6" ht="20.100000000000001" customHeight="1" x14ac:dyDescent="0.25">
      <c r="A312" s="71">
        <v>3234</v>
      </c>
      <c r="B312" s="56" t="s">
        <v>101</v>
      </c>
      <c r="C312" s="72"/>
      <c r="D312" s="72"/>
      <c r="E312" s="72">
        <v>1275.17</v>
      </c>
      <c r="F312" s="99"/>
    </row>
    <row r="313" spans="1:6" ht="20.100000000000001" customHeight="1" x14ac:dyDescent="0.25">
      <c r="A313" s="71">
        <v>3235</v>
      </c>
      <c r="B313" s="56" t="s">
        <v>102</v>
      </c>
      <c r="C313" s="72"/>
      <c r="D313" s="72"/>
      <c r="E313" s="72"/>
      <c r="F313" s="99"/>
    </row>
    <row r="314" spans="1:6" ht="20.100000000000001" customHeight="1" x14ac:dyDescent="0.25">
      <c r="A314" s="71">
        <v>3236</v>
      </c>
      <c r="B314" s="56" t="s">
        <v>103</v>
      </c>
      <c r="C314" s="72"/>
      <c r="D314" s="72"/>
      <c r="E314" s="72">
        <v>360</v>
      </c>
      <c r="F314" s="99"/>
    </row>
    <row r="315" spans="1:6" ht="20.100000000000001" customHeight="1" x14ac:dyDescent="0.25">
      <c r="A315" s="71">
        <v>3237</v>
      </c>
      <c r="B315" s="56" t="s">
        <v>104</v>
      </c>
      <c r="C315" s="72"/>
      <c r="D315" s="72"/>
      <c r="E315" s="72"/>
      <c r="F315" s="99"/>
    </row>
    <row r="316" spans="1:6" ht="20.100000000000001" customHeight="1" x14ac:dyDescent="0.25">
      <c r="A316" s="71">
        <v>3238</v>
      </c>
      <c r="B316" s="70" t="s">
        <v>202</v>
      </c>
      <c r="C316" s="72"/>
      <c r="D316" s="72"/>
      <c r="E316" s="72">
        <v>5005</v>
      </c>
      <c r="F316" s="99"/>
    </row>
    <row r="317" spans="1:6" ht="20.100000000000001" customHeight="1" x14ac:dyDescent="0.25">
      <c r="A317" s="71">
        <v>3239</v>
      </c>
      <c r="B317" s="70" t="s">
        <v>203</v>
      </c>
      <c r="C317" s="72"/>
      <c r="D317" s="72"/>
      <c r="E317" s="72">
        <v>12964.85</v>
      </c>
      <c r="F317" s="99"/>
    </row>
    <row r="318" spans="1:6" ht="20.100000000000001" customHeight="1" x14ac:dyDescent="0.25">
      <c r="A318" s="52">
        <v>329</v>
      </c>
      <c r="B318" s="52" t="s">
        <v>107</v>
      </c>
      <c r="C318" s="74"/>
      <c r="D318" s="74"/>
      <c r="E318" s="74">
        <v>0</v>
      </c>
      <c r="F318" s="99"/>
    </row>
    <row r="319" spans="1:6" ht="20.100000000000001" customHeight="1" x14ac:dyDescent="0.25">
      <c r="A319" s="52"/>
      <c r="B319" s="52"/>
      <c r="C319" s="74"/>
      <c r="D319" s="74"/>
      <c r="E319" s="74"/>
      <c r="F319" s="99"/>
    </row>
    <row r="320" spans="1:6" ht="20.100000000000001" customHeight="1" x14ac:dyDescent="0.25">
      <c r="A320" s="52">
        <v>34</v>
      </c>
      <c r="B320" s="52" t="s">
        <v>112</v>
      </c>
      <c r="C320" s="74">
        <f>C321+C323</f>
        <v>0</v>
      </c>
      <c r="D320" s="74">
        <f t="shared" ref="D320:E321" si="88">D321</f>
        <v>0</v>
      </c>
      <c r="E320" s="74">
        <f t="shared" si="88"/>
        <v>0</v>
      </c>
      <c r="F320" s="99"/>
    </row>
    <row r="321" spans="1:6" ht="20.100000000000001" customHeight="1" x14ac:dyDescent="0.25">
      <c r="A321" s="73" t="str">
        <f>+[1]LIST!B127</f>
        <v>342</v>
      </c>
      <c r="B321" s="68" t="str">
        <f>+[1]LIST!C127</f>
        <v>Kamate za primljene kredite i zajmove</v>
      </c>
      <c r="C321" s="74"/>
      <c r="D321" s="74">
        <f t="shared" si="88"/>
        <v>0</v>
      </c>
      <c r="E321" s="74">
        <f t="shared" si="88"/>
        <v>0</v>
      </c>
      <c r="F321" s="99"/>
    </row>
    <row r="322" spans="1:6" ht="20.100000000000001" customHeight="1" x14ac:dyDescent="0.25">
      <c r="A322" s="67">
        <v>3423</v>
      </c>
      <c r="B322" s="56" t="s">
        <v>177</v>
      </c>
      <c r="C322" s="72"/>
      <c r="D322" s="72"/>
      <c r="E322" s="72"/>
      <c r="F322" s="99"/>
    </row>
    <row r="323" spans="1:6" s="105" customFormat="1" ht="20.100000000000001" customHeight="1" x14ac:dyDescent="0.25">
      <c r="A323" s="73">
        <v>343</v>
      </c>
      <c r="B323" s="68" t="s">
        <v>115</v>
      </c>
      <c r="C323" s="74"/>
      <c r="D323" s="74"/>
      <c r="E323" s="74"/>
      <c r="F323" s="99"/>
    </row>
    <row r="324" spans="1:6" ht="20.100000000000001" customHeight="1" x14ac:dyDescent="0.25">
      <c r="A324" s="67"/>
      <c r="B324" s="56"/>
      <c r="C324" s="72"/>
      <c r="D324" s="72"/>
      <c r="E324" s="72"/>
      <c r="F324" s="99"/>
    </row>
    <row r="325" spans="1:6" ht="20.100000000000001" customHeight="1" x14ac:dyDescent="0.25">
      <c r="A325" s="68">
        <v>4</v>
      </c>
      <c r="B325" s="68" t="s">
        <v>5</v>
      </c>
      <c r="C325" s="74">
        <f>C326</f>
        <v>10000</v>
      </c>
      <c r="D325" s="74">
        <f>D330</f>
        <v>0</v>
      </c>
      <c r="E325" s="74">
        <f>E330+E326</f>
        <v>6189</v>
      </c>
      <c r="F325" s="99">
        <f t="shared" si="77"/>
        <v>61.89</v>
      </c>
    </row>
    <row r="326" spans="1:6" ht="20.100000000000001" customHeight="1" x14ac:dyDescent="0.25">
      <c r="A326" s="68">
        <v>42</v>
      </c>
      <c r="B326" s="68" t="s">
        <v>5</v>
      </c>
      <c r="C326" s="74">
        <f>C327</f>
        <v>10000</v>
      </c>
      <c r="D326" s="74"/>
      <c r="E326" s="74">
        <f>E327</f>
        <v>6189</v>
      </c>
      <c r="F326" s="99"/>
    </row>
    <row r="327" spans="1:6" ht="20.100000000000001" customHeight="1" x14ac:dyDescent="0.25">
      <c r="A327" s="73">
        <v>422</v>
      </c>
      <c r="B327" s="68" t="s">
        <v>128</v>
      </c>
      <c r="C327" s="74">
        <v>10000</v>
      </c>
      <c r="D327" s="74"/>
      <c r="E327" s="74">
        <f>E328+E329</f>
        <v>6189</v>
      </c>
      <c r="F327" s="99"/>
    </row>
    <row r="328" spans="1:6" ht="20.100000000000001" customHeight="1" x14ac:dyDescent="0.25">
      <c r="A328" s="67">
        <v>4221</v>
      </c>
      <c r="B328" s="56" t="s">
        <v>223</v>
      </c>
      <c r="C328" s="74"/>
      <c r="D328" s="74"/>
      <c r="E328" s="72">
        <v>4750</v>
      </c>
      <c r="F328" s="99"/>
    </row>
    <row r="329" spans="1:6" ht="20.100000000000001" customHeight="1" x14ac:dyDescent="0.25">
      <c r="A329" s="67">
        <v>4227</v>
      </c>
      <c r="B329" s="56" t="s">
        <v>224</v>
      </c>
      <c r="C329" s="74"/>
      <c r="D329" s="74"/>
      <c r="E329" s="72">
        <v>1439</v>
      </c>
      <c r="F329" s="99"/>
    </row>
    <row r="330" spans="1:6" ht="20.100000000000001" customHeight="1" x14ac:dyDescent="0.25">
      <c r="A330" s="68">
        <v>45</v>
      </c>
      <c r="B330" s="68" t="s">
        <v>138</v>
      </c>
      <c r="C330" s="74">
        <f>C331</f>
        <v>0</v>
      </c>
      <c r="D330" s="74">
        <f t="shared" ref="D330:E331" si="89">D331</f>
        <v>0</v>
      </c>
      <c r="E330" s="74">
        <f t="shared" si="89"/>
        <v>0</v>
      </c>
      <c r="F330" s="99"/>
    </row>
    <row r="331" spans="1:6" ht="20.100000000000001" customHeight="1" x14ac:dyDescent="0.25">
      <c r="A331" s="73" t="str">
        <f>+[1]LIST!B130</f>
        <v>451</v>
      </c>
      <c r="B331" s="68" t="str">
        <f>+[1]LIST!C130</f>
        <v>Dodatna ulaganja na građevinskim objektima</v>
      </c>
      <c r="C331" s="74"/>
      <c r="D331" s="74">
        <f t="shared" si="89"/>
        <v>0</v>
      </c>
      <c r="E331" s="74">
        <f t="shared" si="89"/>
        <v>0</v>
      </c>
      <c r="F331" s="99"/>
    </row>
    <row r="332" spans="1:6" ht="20.100000000000001" customHeight="1" x14ac:dyDescent="0.25">
      <c r="A332" s="67">
        <v>4511</v>
      </c>
      <c r="B332" s="56" t="s">
        <v>138</v>
      </c>
      <c r="C332" s="72"/>
      <c r="D332" s="72"/>
      <c r="E332" s="72"/>
      <c r="F332" s="99"/>
    </row>
    <row r="333" spans="1:6" ht="20.100000000000001" customHeight="1" x14ac:dyDescent="0.25">
      <c r="A333" s="55" t="str">
        <f>+[1]LIST!B131</f>
        <v>5.9.1</v>
      </c>
      <c r="B333" s="55" t="str">
        <f>+[1]LIST!C131</f>
        <v>Pomoći/Fondovi EU proračunski korisnici</v>
      </c>
      <c r="C333" s="79">
        <f>C334+C368</f>
        <v>0</v>
      </c>
      <c r="D333" s="79">
        <f t="shared" ref="D333:E333" si="90">D334+D368</f>
        <v>0</v>
      </c>
      <c r="E333" s="79">
        <f t="shared" si="90"/>
        <v>0</v>
      </c>
      <c r="F333" s="99"/>
    </row>
    <row r="334" spans="1:6" ht="20.100000000000001" customHeight="1" x14ac:dyDescent="0.25">
      <c r="A334" s="52">
        <v>3</v>
      </c>
      <c r="B334" s="52" t="s">
        <v>3</v>
      </c>
      <c r="C334" s="74">
        <f>C335+C340+C361+C365</f>
        <v>0</v>
      </c>
      <c r="D334" s="74">
        <f t="shared" ref="D334:E334" si="91">D335+D340+D361+D365</f>
        <v>0</v>
      </c>
      <c r="E334" s="74">
        <f t="shared" si="91"/>
        <v>0</v>
      </c>
      <c r="F334" s="99"/>
    </row>
    <row r="335" spans="1:6" ht="20.100000000000001" customHeight="1" x14ac:dyDescent="0.25">
      <c r="A335" s="52">
        <v>31</v>
      </c>
      <c r="B335" s="52" t="s">
        <v>4</v>
      </c>
      <c r="C335" s="74">
        <f>C336+C338</f>
        <v>0</v>
      </c>
      <c r="D335" s="74">
        <f t="shared" ref="D335:E335" si="92">D336+D338</f>
        <v>0</v>
      </c>
      <c r="E335" s="74">
        <f t="shared" si="92"/>
        <v>0</v>
      </c>
      <c r="F335" s="99"/>
    </row>
    <row r="336" spans="1:6" ht="20.100000000000001" customHeight="1" x14ac:dyDescent="0.25">
      <c r="A336" s="73" t="str">
        <f>+[1]LIST!B132</f>
        <v>311</v>
      </c>
      <c r="B336" s="68" t="str">
        <f>+[1]LIST!C132</f>
        <v>Plaće (Bruto)</v>
      </c>
      <c r="C336" s="74"/>
      <c r="D336" s="74">
        <f t="shared" ref="D336:E336" si="93">D337</f>
        <v>0</v>
      </c>
      <c r="E336" s="74">
        <f t="shared" si="93"/>
        <v>0</v>
      </c>
      <c r="F336" s="99"/>
    </row>
    <row r="337" spans="1:6" ht="20.100000000000001" customHeight="1" x14ac:dyDescent="0.25">
      <c r="A337" s="67">
        <v>3111</v>
      </c>
      <c r="B337" s="56" t="str">
        <f>+[1]LIST!C133</f>
        <v>Plaće (Bruto)</v>
      </c>
      <c r="C337" s="72"/>
      <c r="D337" s="72"/>
      <c r="E337" s="72"/>
      <c r="F337" s="99"/>
    </row>
    <row r="338" spans="1:6" ht="20.100000000000001" customHeight="1" x14ac:dyDescent="0.25">
      <c r="A338" s="73" t="str">
        <f>+[1]LIST!B134</f>
        <v>313</v>
      </c>
      <c r="B338" s="68" t="str">
        <f>+[1]LIST!C134</f>
        <v>Doprinosi na plaće</v>
      </c>
      <c r="C338" s="74"/>
      <c r="D338" s="74">
        <f t="shared" ref="D338:E338" si="94">D339</f>
        <v>0</v>
      </c>
      <c r="E338" s="74">
        <f t="shared" si="94"/>
        <v>0</v>
      </c>
      <c r="F338" s="99"/>
    </row>
    <row r="339" spans="1:6" ht="20.100000000000001" customHeight="1" x14ac:dyDescent="0.25">
      <c r="A339" s="67">
        <v>3132</v>
      </c>
      <c r="B339" s="56" t="str">
        <f>+[1]LIST!C135</f>
        <v>Doprinosi na plaće</v>
      </c>
      <c r="C339" s="72"/>
      <c r="D339" s="72"/>
      <c r="E339" s="72"/>
      <c r="F339" s="99"/>
    </row>
    <row r="340" spans="1:6" ht="20.100000000000001" customHeight="1" x14ac:dyDescent="0.25">
      <c r="A340" s="68">
        <v>32</v>
      </c>
      <c r="B340" s="68" t="s">
        <v>12</v>
      </c>
      <c r="C340" s="74">
        <f>C341+C344+C349+C357</f>
        <v>0</v>
      </c>
      <c r="D340" s="74">
        <f t="shared" ref="D340:E340" si="95">D341+D344+D349+D357</f>
        <v>0</v>
      </c>
      <c r="E340" s="74">
        <f t="shared" si="95"/>
        <v>0</v>
      </c>
      <c r="F340" s="99"/>
    </row>
    <row r="341" spans="1:6" ht="20.100000000000001" customHeight="1" x14ac:dyDescent="0.25">
      <c r="A341" s="73" t="str">
        <f>+[1]LIST!B136</f>
        <v>321</v>
      </c>
      <c r="B341" s="68" t="str">
        <f>+[1]LIST!C136</f>
        <v>Naknade troškova zaposlenima</v>
      </c>
      <c r="C341" s="74"/>
      <c r="D341" s="74">
        <f t="shared" ref="D341:E341" si="96">D342+D343</f>
        <v>0</v>
      </c>
      <c r="E341" s="74">
        <f t="shared" si="96"/>
        <v>0</v>
      </c>
      <c r="F341" s="99"/>
    </row>
    <row r="342" spans="1:6" ht="20.100000000000001" customHeight="1" x14ac:dyDescent="0.25">
      <c r="A342" s="67">
        <v>3211</v>
      </c>
      <c r="B342" s="56" t="s">
        <v>27</v>
      </c>
      <c r="C342" s="72"/>
      <c r="D342" s="72"/>
      <c r="E342" s="72"/>
      <c r="F342" s="99"/>
    </row>
    <row r="343" spans="1:6" ht="20.100000000000001" customHeight="1" x14ac:dyDescent="0.25">
      <c r="A343" s="67">
        <v>3213</v>
      </c>
      <c r="B343" s="56" t="s">
        <v>89</v>
      </c>
      <c r="C343" s="72"/>
      <c r="D343" s="72"/>
      <c r="E343" s="72"/>
      <c r="F343" s="99"/>
    </row>
    <row r="344" spans="1:6" ht="20.100000000000001" customHeight="1" x14ac:dyDescent="0.25">
      <c r="A344" s="73" t="str">
        <f>+[1]LIST!B137</f>
        <v>322</v>
      </c>
      <c r="B344" s="68" t="str">
        <f>+[1]LIST!C137</f>
        <v>Rashodi za materijal i energiju</v>
      </c>
      <c r="C344" s="74"/>
      <c r="D344" s="74">
        <f t="shared" ref="D344:E344" si="97">D345+D346+D347+D348</f>
        <v>0</v>
      </c>
      <c r="E344" s="74">
        <f t="shared" si="97"/>
        <v>0</v>
      </c>
      <c r="F344" s="99"/>
    </row>
    <row r="345" spans="1:6" ht="20.100000000000001" customHeight="1" x14ac:dyDescent="0.25">
      <c r="A345" s="67">
        <v>3221</v>
      </c>
      <c r="B345" s="56" t="s">
        <v>91</v>
      </c>
      <c r="C345" s="72"/>
      <c r="D345" s="72"/>
      <c r="E345" s="72"/>
      <c r="F345" s="99"/>
    </row>
    <row r="346" spans="1:6" ht="20.100000000000001" customHeight="1" x14ac:dyDescent="0.25">
      <c r="A346" s="67">
        <v>3222</v>
      </c>
      <c r="B346" s="56" t="s">
        <v>92</v>
      </c>
      <c r="C346" s="72"/>
      <c r="D346" s="72"/>
      <c r="E346" s="72"/>
      <c r="F346" s="99"/>
    </row>
    <row r="347" spans="1:6" ht="20.100000000000001" customHeight="1" x14ac:dyDescent="0.25">
      <c r="A347" s="67">
        <v>3225</v>
      </c>
      <c r="B347" s="56" t="s">
        <v>95</v>
      </c>
      <c r="C347" s="72"/>
      <c r="D347" s="72"/>
      <c r="E347" s="72"/>
      <c r="F347" s="99"/>
    </row>
    <row r="348" spans="1:6" ht="20.100000000000001" customHeight="1" x14ac:dyDescent="0.25">
      <c r="A348" s="67">
        <v>3227</v>
      </c>
      <c r="B348" s="56" t="s">
        <v>96</v>
      </c>
      <c r="C348" s="72"/>
      <c r="D348" s="72"/>
      <c r="E348" s="72"/>
      <c r="F348" s="99"/>
    </row>
    <row r="349" spans="1:6" ht="20.100000000000001" customHeight="1" x14ac:dyDescent="0.25">
      <c r="A349" s="73" t="str">
        <f>+[1]LIST!B138</f>
        <v>323</v>
      </c>
      <c r="B349" s="68" t="str">
        <f>+[1]LIST!C138</f>
        <v>Rashodi za usluge</v>
      </c>
      <c r="C349" s="74"/>
      <c r="D349" s="74">
        <f t="shared" ref="D349:E349" si="98">D350+D351+D352+D353+D354+D355+D356</f>
        <v>0</v>
      </c>
      <c r="E349" s="74">
        <f t="shared" si="98"/>
        <v>0</v>
      </c>
      <c r="F349" s="99"/>
    </row>
    <row r="350" spans="1:6" ht="20.100000000000001" customHeight="1" x14ac:dyDescent="0.25">
      <c r="A350" s="67">
        <v>3231</v>
      </c>
      <c r="B350" s="56" t="s">
        <v>98</v>
      </c>
      <c r="C350" s="72"/>
      <c r="D350" s="72"/>
      <c r="E350" s="72"/>
      <c r="F350" s="99"/>
    </row>
    <row r="351" spans="1:6" ht="20.100000000000001" customHeight="1" x14ac:dyDescent="0.25">
      <c r="A351" s="67">
        <v>3233</v>
      </c>
      <c r="B351" s="56" t="s">
        <v>100</v>
      </c>
      <c r="C351" s="72"/>
      <c r="D351" s="72"/>
      <c r="E351" s="72"/>
      <c r="F351" s="99"/>
    </row>
    <row r="352" spans="1:6" ht="20.100000000000001" customHeight="1" x14ac:dyDescent="0.25">
      <c r="A352" s="67">
        <v>3235</v>
      </c>
      <c r="B352" s="56" t="s">
        <v>102</v>
      </c>
      <c r="C352" s="72"/>
      <c r="D352" s="72"/>
      <c r="E352" s="72"/>
      <c r="F352" s="99"/>
    </row>
    <row r="353" spans="1:6" ht="20.100000000000001" customHeight="1" x14ac:dyDescent="0.25">
      <c r="A353" s="67">
        <v>3236</v>
      </c>
      <c r="B353" s="56" t="s">
        <v>103</v>
      </c>
      <c r="C353" s="72"/>
      <c r="D353" s="72"/>
      <c r="E353" s="72"/>
      <c r="F353" s="99"/>
    </row>
    <row r="354" spans="1:6" ht="20.100000000000001" customHeight="1" x14ac:dyDescent="0.25">
      <c r="A354" s="67">
        <v>3237</v>
      </c>
      <c r="B354" s="56" t="s">
        <v>104</v>
      </c>
      <c r="C354" s="72"/>
      <c r="D354" s="72"/>
      <c r="E354" s="72"/>
      <c r="F354" s="99"/>
    </row>
    <row r="355" spans="1:6" ht="20.100000000000001" customHeight="1" x14ac:dyDescent="0.25">
      <c r="A355" s="67">
        <v>3238</v>
      </c>
      <c r="B355" s="56" t="s">
        <v>105</v>
      </c>
      <c r="C355" s="72"/>
      <c r="D355" s="72"/>
      <c r="E355" s="72"/>
      <c r="F355" s="99"/>
    </row>
    <row r="356" spans="1:6" ht="20.100000000000001" customHeight="1" x14ac:dyDescent="0.25">
      <c r="A356" s="67">
        <v>3239</v>
      </c>
      <c r="B356" s="56" t="s">
        <v>106</v>
      </c>
      <c r="C356" s="72"/>
      <c r="D356" s="72"/>
      <c r="E356" s="72"/>
      <c r="F356" s="99"/>
    </row>
    <row r="357" spans="1:6" ht="20.100000000000001" customHeight="1" x14ac:dyDescent="0.25">
      <c r="A357" s="73" t="str">
        <f>+[1]LIST!B139</f>
        <v>329</v>
      </c>
      <c r="B357" s="68" t="str">
        <f>+[1]LIST!C139</f>
        <v>Ostali nespomenuti rashodi poslovanja</v>
      </c>
      <c r="C357" s="74"/>
      <c r="D357" s="74">
        <f t="shared" ref="D357:E357" si="99">D358+D359+D360</f>
        <v>0</v>
      </c>
      <c r="E357" s="74">
        <f t="shared" si="99"/>
        <v>0</v>
      </c>
      <c r="F357" s="99"/>
    </row>
    <row r="358" spans="1:6" ht="20.100000000000001" customHeight="1" x14ac:dyDescent="0.25">
      <c r="A358" s="67">
        <v>3293</v>
      </c>
      <c r="B358" s="56" t="s">
        <v>109</v>
      </c>
      <c r="C358" s="72"/>
      <c r="D358" s="72"/>
      <c r="E358" s="72"/>
      <c r="F358" s="99"/>
    </row>
    <row r="359" spans="1:6" ht="20.100000000000001" customHeight="1" x14ac:dyDescent="0.25">
      <c r="A359" s="67">
        <v>3295</v>
      </c>
      <c r="B359" s="56" t="s">
        <v>173</v>
      </c>
      <c r="C359" s="72"/>
      <c r="D359" s="72"/>
      <c r="E359" s="72"/>
      <c r="F359" s="99"/>
    </row>
    <row r="360" spans="1:6" ht="20.100000000000001" customHeight="1" x14ac:dyDescent="0.25">
      <c r="A360" s="67">
        <v>3299</v>
      </c>
      <c r="B360" s="56" t="s">
        <v>107</v>
      </c>
      <c r="C360" s="72"/>
      <c r="D360" s="72"/>
      <c r="E360" s="72"/>
      <c r="F360" s="99"/>
    </row>
    <row r="361" spans="1:6" ht="20.100000000000001" customHeight="1" x14ac:dyDescent="0.25">
      <c r="A361" s="68">
        <v>36</v>
      </c>
      <c r="B361" s="68" t="s">
        <v>120</v>
      </c>
      <c r="C361" s="74">
        <f>C362</f>
        <v>0</v>
      </c>
      <c r="D361" s="74">
        <f t="shared" ref="D361:E361" si="100">D362</f>
        <v>0</v>
      </c>
      <c r="E361" s="74">
        <f t="shared" si="100"/>
        <v>0</v>
      </c>
      <c r="F361" s="99"/>
    </row>
    <row r="362" spans="1:6" ht="20.100000000000001" customHeight="1" x14ac:dyDescent="0.25">
      <c r="A362" s="73" t="str">
        <f>+[1]LIST!B140</f>
        <v>369</v>
      </c>
      <c r="B362" s="68" t="str">
        <f>+[1]LIST!C140</f>
        <v>Prijenosi između proračunskih korisnika istog proračuna</v>
      </c>
      <c r="C362" s="74"/>
      <c r="D362" s="74">
        <f t="shared" ref="D362:E362" si="101">D363+D364</f>
        <v>0</v>
      </c>
      <c r="E362" s="74">
        <f t="shared" si="101"/>
        <v>0</v>
      </c>
      <c r="F362" s="99"/>
    </row>
    <row r="363" spans="1:6" ht="20.100000000000001" customHeight="1" x14ac:dyDescent="0.25">
      <c r="A363" s="67">
        <v>3693</v>
      </c>
      <c r="B363" s="56" t="s">
        <v>122</v>
      </c>
      <c r="C363" s="72"/>
      <c r="D363" s="72"/>
      <c r="E363" s="72"/>
      <c r="F363" s="99"/>
    </row>
    <row r="364" spans="1:6" ht="20.100000000000001" customHeight="1" x14ac:dyDescent="0.25">
      <c r="A364" s="67">
        <v>3694</v>
      </c>
      <c r="B364" s="56" t="s">
        <v>123</v>
      </c>
      <c r="C364" s="72"/>
      <c r="D364" s="72"/>
      <c r="E364" s="72"/>
      <c r="F364" s="99"/>
    </row>
    <row r="365" spans="1:6" ht="20.100000000000001" customHeight="1" x14ac:dyDescent="0.25">
      <c r="A365" s="68">
        <v>38</v>
      </c>
      <c r="B365" s="68" t="s">
        <v>124</v>
      </c>
      <c r="C365" s="74">
        <f>C366</f>
        <v>0</v>
      </c>
      <c r="D365" s="74">
        <f t="shared" ref="D365:E366" si="102">D366</f>
        <v>0</v>
      </c>
      <c r="E365" s="74">
        <f t="shared" si="102"/>
        <v>0</v>
      </c>
      <c r="F365" s="99"/>
    </row>
    <row r="366" spans="1:6" ht="20.100000000000001" customHeight="1" x14ac:dyDescent="0.25">
      <c r="A366" s="73" t="str">
        <f>+[1]LIST!B141</f>
        <v>381</v>
      </c>
      <c r="B366" s="68" t="str">
        <f>+[1]LIST!C141</f>
        <v>Tekuće donacije</v>
      </c>
      <c r="C366" s="74"/>
      <c r="D366" s="74">
        <f t="shared" si="102"/>
        <v>0</v>
      </c>
      <c r="E366" s="74">
        <f t="shared" si="102"/>
        <v>0</v>
      </c>
      <c r="F366" s="99"/>
    </row>
    <row r="367" spans="1:6" ht="20.100000000000001" customHeight="1" x14ac:dyDescent="0.25">
      <c r="A367" s="67">
        <v>3813</v>
      </c>
      <c r="B367" s="56" t="s">
        <v>126</v>
      </c>
      <c r="C367" s="72"/>
      <c r="D367" s="72"/>
      <c r="E367" s="72"/>
      <c r="F367" s="99"/>
    </row>
    <row r="368" spans="1:6" ht="20.100000000000001" customHeight="1" x14ac:dyDescent="0.25">
      <c r="A368" s="68">
        <v>4</v>
      </c>
      <c r="B368" s="68" t="s">
        <v>5</v>
      </c>
      <c r="C368" s="74">
        <f>C369+C377</f>
        <v>0</v>
      </c>
      <c r="D368" s="74">
        <f t="shared" ref="D368:E368" si="103">D369+D377</f>
        <v>0</v>
      </c>
      <c r="E368" s="74">
        <f t="shared" si="103"/>
        <v>0</v>
      </c>
      <c r="F368" s="99"/>
    </row>
    <row r="369" spans="1:6" ht="20.100000000000001" customHeight="1" x14ac:dyDescent="0.25">
      <c r="A369" s="68">
        <v>42</v>
      </c>
      <c r="B369" s="68" t="s">
        <v>127</v>
      </c>
      <c r="C369" s="74">
        <f>C370+C375</f>
        <v>0</v>
      </c>
      <c r="D369" s="74">
        <f t="shared" ref="D369:E369" si="104">D370+D375</f>
        <v>0</v>
      </c>
      <c r="E369" s="74">
        <f t="shared" si="104"/>
        <v>0</v>
      </c>
      <c r="F369" s="99"/>
    </row>
    <row r="370" spans="1:6" ht="20.100000000000001" customHeight="1" x14ac:dyDescent="0.25">
      <c r="A370" s="73" t="str">
        <f>+[1]LIST!B142</f>
        <v>422</v>
      </c>
      <c r="B370" s="68" t="str">
        <f>+[1]LIST!C142</f>
        <v>Postrojenja i oprema</v>
      </c>
      <c r="C370" s="74"/>
      <c r="D370" s="74">
        <f t="shared" ref="D370:E370" si="105">D371+D372+D373+D374</f>
        <v>0</v>
      </c>
      <c r="E370" s="74">
        <f t="shared" si="105"/>
        <v>0</v>
      </c>
      <c r="F370" s="99"/>
    </row>
    <row r="371" spans="1:6" ht="20.100000000000001" customHeight="1" x14ac:dyDescent="0.25">
      <c r="A371" s="67">
        <v>4221</v>
      </c>
      <c r="B371" s="56" t="s">
        <v>129</v>
      </c>
      <c r="C371" s="72"/>
      <c r="D371" s="72"/>
      <c r="E371" s="72"/>
      <c r="F371" s="99"/>
    </row>
    <row r="372" spans="1:6" ht="20.100000000000001" customHeight="1" x14ac:dyDescent="0.25">
      <c r="A372" s="67">
        <v>4222</v>
      </c>
      <c r="B372" s="56" t="s">
        <v>130</v>
      </c>
      <c r="C372" s="72"/>
      <c r="D372" s="72"/>
      <c r="E372" s="72"/>
      <c r="F372" s="99"/>
    </row>
    <row r="373" spans="1:6" ht="20.100000000000001" customHeight="1" x14ac:dyDescent="0.25">
      <c r="A373" s="67">
        <v>4223</v>
      </c>
      <c r="B373" s="56" t="s">
        <v>131</v>
      </c>
      <c r="C373" s="72"/>
      <c r="D373" s="72"/>
      <c r="E373" s="72"/>
      <c r="F373" s="99"/>
    </row>
    <row r="374" spans="1:6" x14ac:dyDescent="0.25">
      <c r="A374" s="67">
        <v>4227</v>
      </c>
      <c r="B374" s="56" t="s">
        <v>178</v>
      </c>
      <c r="C374" s="72"/>
      <c r="D374" s="72"/>
      <c r="E374" s="72"/>
      <c r="F374" s="99"/>
    </row>
    <row r="375" spans="1:6" x14ac:dyDescent="0.25">
      <c r="A375" s="73" t="str">
        <f>+[1]LIST!B143</f>
        <v>426</v>
      </c>
      <c r="B375" s="68" t="str">
        <f>+[1]LIST!C143</f>
        <v>Nematerijalna proizvedena imovina</v>
      </c>
      <c r="C375" s="74"/>
      <c r="D375" s="74">
        <f t="shared" ref="D375:E375" si="106">D376</f>
        <v>0</v>
      </c>
      <c r="E375" s="74">
        <f t="shared" si="106"/>
        <v>0</v>
      </c>
      <c r="F375" s="99"/>
    </row>
    <row r="376" spans="1:6" x14ac:dyDescent="0.25">
      <c r="A376" s="67">
        <v>4264</v>
      </c>
      <c r="B376" s="56" t="s">
        <v>179</v>
      </c>
      <c r="C376" s="72"/>
      <c r="D376" s="72"/>
      <c r="E376" s="72"/>
      <c r="F376" s="99"/>
    </row>
    <row r="377" spans="1:6" ht="25.5" x14ac:dyDescent="0.25">
      <c r="A377" s="68">
        <v>45</v>
      </c>
      <c r="B377" s="68" t="s">
        <v>138</v>
      </c>
      <c r="C377" s="74">
        <f>C378</f>
        <v>0</v>
      </c>
      <c r="D377" s="74">
        <f t="shared" ref="D377:E378" si="107">D378</f>
        <v>0</v>
      </c>
      <c r="E377" s="74">
        <f t="shared" si="107"/>
        <v>0</v>
      </c>
      <c r="F377" s="99"/>
    </row>
    <row r="378" spans="1:6" ht="25.5" x14ac:dyDescent="0.25">
      <c r="A378" s="73" t="str">
        <f>+[1]LIST!B144</f>
        <v>451</v>
      </c>
      <c r="B378" s="68" t="str">
        <f>+[1]LIST!C144</f>
        <v>Dodatna ulaganja na građevinskim objektima</v>
      </c>
      <c r="C378" s="74"/>
      <c r="D378" s="74">
        <f t="shared" si="107"/>
        <v>0</v>
      </c>
      <c r="E378" s="74">
        <f t="shared" si="107"/>
        <v>0</v>
      </c>
      <c r="F378" s="99"/>
    </row>
    <row r="379" spans="1:6" x14ac:dyDescent="0.25">
      <c r="A379" s="67">
        <v>4511</v>
      </c>
      <c r="B379" s="56" t="s">
        <v>138</v>
      </c>
      <c r="C379" s="72"/>
      <c r="D379" s="72"/>
      <c r="E379" s="72">
        <v>0</v>
      </c>
      <c r="F379" s="99"/>
    </row>
    <row r="380" spans="1:6" s="108" customFormat="1" x14ac:dyDescent="0.25">
      <c r="A380" s="109" t="s">
        <v>195</v>
      </c>
      <c r="B380" s="55" t="s">
        <v>196</v>
      </c>
      <c r="C380" s="79">
        <f>C381+C421</f>
        <v>1630281.87</v>
      </c>
      <c r="D380" s="79">
        <f>D381+D421</f>
        <v>0</v>
      </c>
      <c r="E380" s="79">
        <f>E381+E421</f>
        <v>326619.81000000006</v>
      </c>
      <c r="F380" s="99">
        <f t="shared" ref="F349:F431" si="108">E380/C380*100</f>
        <v>20.034560649318884</v>
      </c>
    </row>
    <row r="381" spans="1:6" s="105" customFormat="1" x14ac:dyDescent="0.25">
      <c r="A381" s="68">
        <v>3</v>
      </c>
      <c r="B381" s="68" t="s">
        <v>3</v>
      </c>
      <c r="C381" s="74">
        <f>C382+C389+C415</f>
        <v>1630281.87</v>
      </c>
      <c r="D381" s="74">
        <f>D382+D389+D415</f>
        <v>0</v>
      </c>
      <c r="E381" s="74">
        <f>E382+E389+E415</f>
        <v>322310.41000000003</v>
      </c>
      <c r="F381" s="99">
        <f t="shared" si="108"/>
        <v>19.770225991656279</v>
      </c>
    </row>
    <row r="382" spans="1:6" s="105" customFormat="1" x14ac:dyDescent="0.25">
      <c r="A382" s="68">
        <v>31</v>
      </c>
      <c r="B382" s="68" t="s">
        <v>4</v>
      </c>
      <c r="C382" s="74">
        <f>C383+C387+C385</f>
        <v>937213.2</v>
      </c>
      <c r="D382" s="74">
        <f t="shared" ref="D382" si="109">D383+D387</f>
        <v>0</v>
      </c>
      <c r="E382" s="74">
        <f>E383+E387+E385</f>
        <v>137454.71000000002</v>
      </c>
      <c r="F382" s="99">
        <f t="shared" si="108"/>
        <v>14.666322454698676</v>
      </c>
    </row>
    <row r="383" spans="1:6" s="105" customFormat="1" x14ac:dyDescent="0.25">
      <c r="A383" s="73">
        <v>311</v>
      </c>
      <c r="B383" s="68" t="s">
        <v>24</v>
      </c>
      <c r="C383" s="74">
        <v>575600</v>
      </c>
      <c r="D383" s="74"/>
      <c r="E383" s="74">
        <f>E384</f>
        <v>111479.96</v>
      </c>
      <c r="F383" s="99">
        <f t="shared" si="108"/>
        <v>19.367609451007645</v>
      </c>
    </row>
    <row r="384" spans="1:6" x14ac:dyDescent="0.25">
      <c r="A384" s="67">
        <v>3111</v>
      </c>
      <c r="B384" s="56" t="s">
        <v>190</v>
      </c>
      <c r="C384" s="72"/>
      <c r="D384" s="72"/>
      <c r="E384" s="72">
        <v>111479.96</v>
      </c>
      <c r="F384" s="99"/>
    </row>
    <row r="385" spans="1:6" x14ac:dyDescent="0.25">
      <c r="A385" s="73">
        <v>312</v>
      </c>
      <c r="B385" s="68" t="s">
        <v>85</v>
      </c>
      <c r="C385" s="74">
        <v>1000</v>
      </c>
      <c r="D385" s="72"/>
      <c r="E385" s="74">
        <f>E386</f>
        <v>7580.5</v>
      </c>
      <c r="F385" s="99">
        <f t="shared" si="108"/>
        <v>758.05</v>
      </c>
    </row>
    <row r="386" spans="1:6" x14ac:dyDescent="0.25">
      <c r="A386" s="67">
        <v>3121</v>
      </c>
      <c r="B386" s="56"/>
      <c r="C386" s="72"/>
      <c r="D386" s="72"/>
      <c r="E386" s="72">
        <v>7580.5</v>
      </c>
      <c r="F386" s="99"/>
    </row>
    <row r="387" spans="1:6" s="105" customFormat="1" x14ac:dyDescent="0.25">
      <c r="A387" s="73">
        <v>313</v>
      </c>
      <c r="B387" s="68" t="s">
        <v>86</v>
      </c>
      <c r="C387" s="74">
        <v>360613.2</v>
      </c>
      <c r="D387" s="74"/>
      <c r="E387" s="74">
        <f>E388</f>
        <v>18394.25</v>
      </c>
      <c r="F387" s="99">
        <f t="shared" si="108"/>
        <v>5.1008254828164912</v>
      </c>
    </row>
    <row r="388" spans="1:6" x14ac:dyDescent="0.25">
      <c r="A388" s="67">
        <v>3132</v>
      </c>
      <c r="B388" s="56" t="s">
        <v>197</v>
      </c>
      <c r="C388" s="72"/>
      <c r="D388" s="72"/>
      <c r="E388" s="72">
        <v>18394.25</v>
      </c>
      <c r="F388" s="99"/>
    </row>
    <row r="389" spans="1:6" s="105" customFormat="1" x14ac:dyDescent="0.25">
      <c r="A389" s="68">
        <v>32</v>
      </c>
      <c r="B389" s="68" t="s">
        <v>12</v>
      </c>
      <c r="C389" s="74">
        <f>C390+C393+C400+C410</f>
        <v>688068.67</v>
      </c>
      <c r="D389" s="74">
        <f>D390+D393+D400+D410</f>
        <v>0</v>
      </c>
      <c r="E389" s="74">
        <f>E390+E393+E400+E410</f>
        <v>181164.05000000002</v>
      </c>
      <c r="F389" s="99">
        <f t="shared" si="108"/>
        <v>26.329356051046478</v>
      </c>
    </row>
    <row r="390" spans="1:6" s="105" customFormat="1" x14ac:dyDescent="0.25">
      <c r="A390" s="73">
        <v>321</v>
      </c>
      <c r="B390" s="68" t="s">
        <v>26</v>
      </c>
      <c r="C390" s="74">
        <v>8000</v>
      </c>
      <c r="D390" s="74">
        <f t="shared" ref="D390:E390" si="110">D391+D392</f>
        <v>0</v>
      </c>
      <c r="E390" s="74">
        <f t="shared" si="110"/>
        <v>5794.44</v>
      </c>
      <c r="F390" s="99">
        <f t="shared" si="108"/>
        <v>72.430499999999995</v>
      </c>
    </row>
    <row r="391" spans="1:6" s="105" customFormat="1" x14ac:dyDescent="0.25">
      <c r="A391" s="67">
        <v>3211</v>
      </c>
      <c r="B391" s="68"/>
      <c r="C391" s="74"/>
      <c r="D391" s="74"/>
      <c r="E391" s="72">
        <v>348.7</v>
      </c>
      <c r="F391" s="99"/>
    </row>
    <row r="392" spans="1:6" s="105" customFormat="1" x14ac:dyDescent="0.25">
      <c r="A392" s="67">
        <v>3212</v>
      </c>
      <c r="B392" s="68"/>
      <c r="C392" s="74"/>
      <c r="D392" s="74"/>
      <c r="E392" s="72">
        <v>5445.74</v>
      </c>
      <c r="F392" s="99"/>
    </row>
    <row r="393" spans="1:6" s="105" customFormat="1" x14ac:dyDescent="0.25">
      <c r="A393" s="73">
        <v>322</v>
      </c>
      <c r="B393" s="68" t="s">
        <v>90</v>
      </c>
      <c r="C393" s="74">
        <v>459879.48</v>
      </c>
      <c r="D393" s="74"/>
      <c r="E393" s="74">
        <f>E394+E395+E396+E397+E398+E399</f>
        <v>134533.31000000003</v>
      </c>
      <c r="F393" s="99">
        <f t="shared" si="108"/>
        <v>29.254036296640162</v>
      </c>
    </row>
    <row r="394" spans="1:6" s="105" customFormat="1" x14ac:dyDescent="0.25">
      <c r="A394" s="67">
        <v>3221</v>
      </c>
      <c r="B394" s="70" t="s">
        <v>91</v>
      </c>
      <c r="C394" s="74"/>
      <c r="D394" s="74"/>
      <c r="E394" s="72">
        <v>7810.07</v>
      </c>
      <c r="F394" s="99"/>
    </row>
    <row r="395" spans="1:6" x14ac:dyDescent="0.25">
      <c r="A395" s="67">
        <v>3222</v>
      </c>
      <c r="B395" s="70" t="s">
        <v>191</v>
      </c>
      <c r="C395" s="72"/>
      <c r="D395" s="72"/>
      <c r="E395" s="72">
        <v>108098.1</v>
      </c>
      <c r="F395" s="99"/>
    </row>
    <row r="396" spans="1:6" x14ac:dyDescent="0.25">
      <c r="A396" s="67">
        <v>3223</v>
      </c>
      <c r="B396" s="70" t="s">
        <v>93</v>
      </c>
      <c r="C396" s="72"/>
      <c r="D396" s="72"/>
      <c r="E396" s="72">
        <v>758.63</v>
      </c>
      <c r="F396" s="99"/>
    </row>
    <row r="397" spans="1:6" ht="25.5" x14ac:dyDescent="0.25">
      <c r="A397" s="67">
        <v>3224</v>
      </c>
      <c r="B397" s="70" t="s">
        <v>170</v>
      </c>
      <c r="C397" s="72"/>
      <c r="D397" s="72"/>
      <c r="E397" s="72">
        <v>1708.18</v>
      </c>
      <c r="F397" s="99"/>
    </row>
    <row r="398" spans="1:6" x14ac:dyDescent="0.25">
      <c r="A398" s="67">
        <v>3225</v>
      </c>
      <c r="B398" s="70" t="s">
        <v>95</v>
      </c>
      <c r="C398" s="72"/>
      <c r="D398" s="72"/>
      <c r="E398" s="72">
        <v>15506.2</v>
      </c>
      <c r="F398" s="99"/>
    </row>
    <row r="399" spans="1:6" x14ac:dyDescent="0.25">
      <c r="A399" s="67">
        <v>3227</v>
      </c>
      <c r="B399" s="70" t="s">
        <v>214</v>
      </c>
      <c r="C399" s="72"/>
      <c r="D399" s="72"/>
      <c r="E399" s="72">
        <v>652.13</v>
      </c>
      <c r="F399" s="99"/>
    </row>
    <row r="400" spans="1:6" s="105" customFormat="1" x14ac:dyDescent="0.25">
      <c r="A400" s="73">
        <v>323</v>
      </c>
      <c r="B400" s="68" t="s">
        <v>97</v>
      </c>
      <c r="C400" s="74">
        <v>196596.3</v>
      </c>
      <c r="D400" s="74"/>
      <c r="E400" s="74">
        <f>E401+E402+E404+E405+E407+E408+E409+E403+E406</f>
        <v>38195.869999999995</v>
      </c>
      <c r="F400" s="99">
        <f t="shared" si="108"/>
        <v>19.428580293728821</v>
      </c>
    </row>
    <row r="401" spans="1:6" s="105" customFormat="1" x14ac:dyDescent="0.25">
      <c r="A401" s="67">
        <v>3231</v>
      </c>
      <c r="B401" s="56" t="s">
        <v>98</v>
      </c>
      <c r="C401" s="74"/>
      <c r="D401" s="74"/>
      <c r="E401" s="72">
        <v>1764.68</v>
      </c>
      <c r="F401" s="99"/>
    </row>
    <row r="402" spans="1:6" s="105" customFormat="1" x14ac:dyDescent="0.25">
      <c r="A402" s="67">
        <v>3232</v>
      </c>
      <c r="B402" s="56" t="s">
        <v>171</v>
      </c>
      <c r="C402" s="74"/>
      <c r="D402" s="74"/>
      <c r="E402" s="72">
        <v>6097.69</v>
      </c>
      <c r="F402" s="99"/>
    </row>
    <row r="403" spans="1:6" s="105" customFormat="1" x14ac:dyDescent="0.25">
      <c r="A403" s="67">
        <v>3233</v>
      </c>
      <c r="B403" s="56" t="s">
        <v>100</v>
      </c>
      <c r="C403" s="74"/>
      <c r="D403" s="74"/>
      <c r="E403" s="72">
        <v>2932.74</v>
      </c>
      <c r="F403" s="99"/>
    </row>
    <row r="404" spans="1:6" s="105" customFormat="1" x14ac:dyDescent="0.25">
      <c r="A404" s="67">
        <v>3234</v>
      </c>
      <c r="B404" s="56" t="s">
        <v>101</v>
      </c>
      <c r="C404" s="74"/>
      <c r="D404" s="74"/>
      <c r="E404" s="72">
        <v>325.02999999999997</v>
      </c>
      <c r="F404" s="99"/>
    </row>
    <row r="405" spans="1:6" s="105" customFormat="1" x14ac:dyDescent="0.25">
      <c r="A405" s="67">
        <v>3235</v>
      </c>
      <c r="B405" s="56" t="s">
        <v>102</v>
      </c>
      <c r="C405" s="74"/>
      <c r="D405" s="74"/>
      <c r="E405" s="72"/>
      <c r="F405" s="99"/>
    </row>
    <row r="406" spans="1:6" s="105" customFormat="1" x14ac:dyDescent="0.25">
      <c r="A406" s="67">
        <v>3236</v>
      </c>
      <c r="B406" s="56" t="s">
        <v>103</v>
      </c>
      <c r="C406" s="74"/>
      <c r="D406" s="74"/>
      <c r="E406" s="72">
        <v>87.6</v>
      </c>
      <c r="F406" s="99"/>
    </row>
    <row r="407" spans="1:6" x14ac:dyDescent="0.25">
      <c r="A407" s="67">
        <v>3237</v>
      </c>
      <c r="B407" s="56" t="s">
        <v>104</v>
      </c>
      <c r="C407" s="72"/>
      <c r="D407" s="72"/>
      <c r="E407" s="72">
        <v>4072.4</v>
      </c>
      <c r="F407" s="99"/>
    </row>
    <row r="408" spans="1:6" x14ac:dyDescent="0.25">
      <c r="A408" s="67">
        <v>3238</v>
      </c>
      <c r="B408" s="56" t="s">
        <v>105</v>
      </c>
      <c r="C408" s="72"/>
      <c r="D408" s="72"/>
      <c r="E408" s="72">
        <v>4658.3</v>
      </c>
      <c r="F408" s="99"/>
    </row>
    <row r="409" spans="1:6" x14ac:dyDescent="0.25">
      <c r="A409" s="67">
        <v>3239</v>
      </c>
      <c r="B409" s="56" t="s">
        <v>106</v>
      </c>
      <c r="C409" s="72"/>
      <c r="D409" s="72"/>
      <c r="E409" s="72">
        <v>18257.43</v>
      </c>
      <c r="F409" s="99"/>
    </row>
    <row r="410" spans="1:6" s="105" customFormat="1" x14ac:dyDescent="0.25">
      <c r="A410" s="73">
        <v>329</v>
      </c>
      <c r="B410" s="68" t="s">
        <v>198</v>
      </c>
      <c r="C410" s="74">
        <v>23592.89</v>
      </c>
      <c r="D410" s="74"/>
      <c r="E410" s="74">
        <f>E411+E412+E414+E413</f>
        <v>2640.4300000000003</v>
      </c>
      <c r="F410" s="99">
        <f t="shared" si="108"/>
        <v>11.191634428846998</v>
      </c>
    </row>
    <row r="411" spans="1:6" s="105" customFormat="1" x14ac:dyDescent="0.25">
      <c r="A411" s="67">
        <v>3292</v>
      </c>
      <c r="B411" s="56" t="s">
        <v>108</v>
      </c>
      <c r="C411" s="74"/>
      <c r="D411" s="74"/>
      <c r="E411" s="72">
        <v>493.32</v>
      </c>
      <c r="F411" s="99"/>
    </row>
    <row r="412" spans="1:6" s="105" customFormat="1" x14ac:dyDescent="0.25">
      <c r="A412" s="67">
        <v>3293</v>
      </c>
      <c r="B412" s="56" t="s">
        <v>109</v>
      </c>
      <c r="C412" s="74"/>
      <c r="D412" s="74"/>
      <c r="E412" s="72">
        <v>2143.7800000000002</v>
      </c>
      <c r="F412" s="99"/>
    </row>
    <row r="413" spans="1:6" s="105" customFormat="1" x14ac:dyDescent="0.25">
      <c r="A413" s="67">
        <v>3294</v>
      </c>
      <c r="B413" s="56" t="s">
        <v>225</v>
      </c>
      <c r="C413" s="74"/>
      <c r="D413" s="74"/>
      <c r="E413" s="72"/>
      <c r="F413" s="99"/>
    </row>
    <row r="414" spans="1:6" x14ac:dyDescent="0.25">
      <c r="A414" s="67">
        <v>3299</v>
      </c>
      <c r="B414" s="56" t="s">
        <v>107</v>
      </c>
      <c r="C414" s="72"/>
      <c r="D414" s="72"/>
      <c r="E414" s="72">
        <v>3.33</v>
      </c>
      <c r="F414" s="99"/>
    </row>
    <row r="415" spans="1:6" s="105" customFormat="1" x14ac:dyDescent="0.25">
      <c r="A415" s="68">
        <v>34</v>
      </c>
      <c r="B415" s="68" t="s">
        <v>112</v>
      </c>
      <c r="C415" s="74">
        <f>C416</f>
        <v>5000</v>
      </c>
      <c r="D415" s="74"/>
      <c r="E415" s="74">
        <f>E416</f>
        <v>3691.65</v>
      </c>
      <c r="F415" s="99">
        <f t="shared" si="108"/>
        <v>73.832999999999998</v>
      </c>
    </row>
    <row r="416" spans="1:6" x14ac:dyDescent="0.25">
      <c r="A416" s="73">
        <v>343</v>
      </c>
      <c r="B416" s="56" t="s">
        <v>115</v>
      </c>
      <c r="C416" s="74">
        <v>5000</v>
      </c>
      <c r="D416" s="72"/>
      <c r="E416" s="72">
        <f>E417+E418+E419</f>
        <v>3691.65</v>
      </c>
      <c r="F416" s="99">
        <f t="shared" si="108"/>
        <v>73.832999999999998</v>
      </c>
    </row>
    <row r="417" spans="1:6" x14ac:dyDescent="0.25">
      <c r="A417" s="67">
        <v>3431</v>
      </c>
      <c r="B417" s="56" t="s">
        <v>215</v>
      </c>
      <c r="C417" s="72"/>
      <c r="D417" s="72"/>
      <c r="E417" s="72">
        <v>3684.86</v>
      </c>
      <c r="F417" s="99"/>
    </row>
    <row r="418" spans="1:6" x14ac:dyDescent="0.25">
      <c r="A418" s="67">
        <v>3433</v>
      </c>
      <c r="B418" s="56" t="s">
        <v>226</v>
      </c>
      <c r="C418" s="72"/>
      <c r="D418" s="72"/>
      <c r="E418" s="72">
        <v>6.79</v>
      </c>
      <c r="F418" s="99"/>
    </row>
    <row r="419" spans="1:6" x14ac:dyDescent="0.25">
      <c r="A419" s="67">
        <v>3434</v>
      </c>
      <c r="B419" s="56" t="s">
        <v>216</v>
      </c>
      <c r="C419" s="72"/>
      <c r="D419" s="72"/>
      <c r="E419" s="72"/>
      <c r="F419" s="99"/>
    </row>
    <row r="420" spans="1:6" x14ac:dyDescent="0.25">
      <c r="A420" s="67"/>
      <c r="B420" s="56"/>
      <c r="C420" s="72"/>
      <c r="D420" s="72"/>
      <c r="E420" s="72"/>
      <c r="F420" s="99"/>
    </row>
    <row r="421" spans="1:6" ht="25.5" x14ac:dyDescent="0.25">
      <c r="A421" s="68">
        <v>4</v>
      </c>
      <c r="B421" s="68" t="s">
        <v>5</v>
      </c>
      <c r="C421" s="74">
        <f>C425+C422</f>
        <v>0</v>
      </c>
      <c r="D421" s="74">
        <f t="shared" ref="D421" si="111">D425+D422</f>
        <v>0</v>
      </c>
      <c r="E421" s="74">
        <f>E422+E425</f>
        <v>4309.3999999999996</v>
      </c>
      <c r="F421" s="99" t="e">
        <f t="shared" si="108"/>
        <v>#DIV/0!</v>
      </c>
    </row>
    <row r="422" spans="1:6" ht="25.5" x14ac:dyDescent="0.25">
      <c r="A422" s="68">
        <v>41</v>
      </c>
      <c r="B422" s="56" t="s">
        <v>219</v>
      </c>
      <c r="C422" s="72">
        <f>C423</f>
        <v>0</v>
      </c>
      <c r="D422" s="72">
        <f t="shared" ref="D422:E423" si="112">D423</f>
        <v>0</v>
      </c>
      <c r="E422" s="72">
        <f t="shared" si="112"/>
        <v>1635</v>
      </c>
      <c r="F422" s="99"/>
    </row>
    <row r="423" spans="1:6" x14ac:dyDescent="0.25">
      <c r="A423" s="68">
        <v>412</v>
      </c>
      <c r="B423" s="56" t="s">
        <v>221</v>
      </c>
      <c r="C423" s="72">
        <f>C424</f>
        <v>0</v>
      </c>
      <c r="D423" s="72">
        <f t="shared" si="112"/>
        <v>0</v>
      </c>
      <c r="E423" s="72">
        <f t="shared" si="112"/>
        <v>1635</v>
      </c>
      <c r="F423" s="99"/>
    </row>
    <row r="424" spans="1:6" x14ac:dyDescent="0.25">
      <c r="A424" s="68">
        <v>4124</v>
      </c>
      <c r="B424" s="56" t="s">
        <v>267</v>
      </c>
      <c r="C424" s="72"/>
      <c r="D424" s="72"/>
      <c r="E424" s="72">
        <v>1635</v>
      </c>
      <c r="F424" s="99"/>
    </row>
    <row r="425" spans="1:6" ht="25.5" x14ac:dyDescent="0.25">
      <c r="A425" s="68">
        <v>42</v>
      </c>
      <c r="B425" s="56" t="s">
        <v>127</v>
      </c>
      <c r="C425" s="72">
        <f>C426</f>
        <v>0</v>
      </c>
      <c r="D425" s="72">
        <f t="shared" ref="D425" si="113">D426</f>
        <v>0</v>
      </c>
      <c r="E425" s="72">
        <f>E426</f>
        <v>2674.4</v>
      </c>
      <c r="F425" s="99"/>
    </row>
    <row r="426" spans="1:6" s="105" customFormat="1" x14ac:dyDescent="0.25">
      <c r="A426" s="73">
        <v>422</v>
      </c>
      <c r="B426" s="68" t="s">
        <v>128</v>
      </c>
      <c r="C426" s="74">
        <f>C428</f>
        <v>0</v>
      </c>
      <c r="D426" s="74">
        <f>D428</f>
        <v>0</v>
      </c>
      <c r="E426" s="74">
        <f>E427+E428+E429</f>
        <v>2674.4</v>
      </c>
      <c r="F426" s="99" t="e">
        <f t="shared" si="108"/>
        <v>#DIV/0!</v>
      </c>
    </row>
    <row r="427" spans="1:6" s="112" customFormat="1" x14ac:dyDescent="0.25">
      <c r="A427" s="67">
        <v>4221</v>
      </c>
      <c r="B427" s="56" t="s">
        <v>227</v>
      </c>
      <c r="C427" s="72"/>
      <c r="D427" s="72"/>
      <c r="E427" s="72"/>
      <c r="F427" s="99"/>
    </row>
    <row r="428" spans="1:6" x14ac:dyDescent="0.25">
      <c r="A428" s="67">
        <v>4223</v>
      </c>
      <c r="B428" s="56" t="s">
        <v>199</v>
      </c>
      <c r="C428" s="72"/>
      <c r="D428" s="72"/>
      <c r="E428" s="72"/>
      <c r="F428" s="99"/>
    </row>
    <row r="429" spans="1:6" x14ac:dyDescent="0.25">
      <c r="A429" s="67">
        <v>4227</v>
      </c>
      <c r="B429" s="56" t="s">
        <v>228</v>
      </c>
      <c r="C429" s="72"/>
      <c r="D429" s="72"/>
      <c r="E429" s="72">
        <v>2674.4</v>
      </c>
      <c r="F429" s="99"/>
    </row>
    <row r="430" spans="1:6" x14ac:dyDescent="0.25">
      <c r="A430" s="55" t="str">
        <f>+[1]LIST!B145</f>
        <v>8.5.1</v>
      </c>
      <c r="B430" s="55" t="str">
        <f>+[1]LIST!C145</f>
        <v>Namjenski primici - proračunski korisnici</v>
      </c>
      <c r="C430" s="79">
        <v>0</v>
      </c>
      <c r="D430" s="79">
        <f t="shared" ref="D430:E430" si="114">D431</f>
        <v>0</v>
      </c>
      <c r="E430" s="79">
        <f t="shared" si="114"/>
        <v>0</v>
      </c>
      <c r="F430" s="99"/>
    </row>
    <row r="431" spans="1:6" ht="25.5" x14ac:dyDescent="0.25">
      <c r="A431" s="52">
        <v>5</v>
      </c>
      <c r="B431" s="68" t="s">
        <v>9</v>
      </c>
      <c r="C431" s="74">
        <v>0</v>
      </c>
      <c r="D431" s="74">
        <f t="shared" ref="D431:E431" si="115">D432+D436</f>
        <v>0</v>
      </c>
      <c r="E431" s="74">
        <f t="shared" si="115"/>
        <v>0</v>
      </c>
      <c r="F431" s="99"/>
    </row>
    <row r="432" spans="1:6" ht="25.5" x14ac:dyDescent="0.25">
      <c r="A432" s="52">
        <v>54</v>
      </c>
      <c r="B432" s="68" t="s">
        <v>193</v>
      </c>
      <c r="C432" s="74">
        <f>C433</f>
        <v>0</v>
      </c>
      <c r="D432" s="74">
        <f t="shared" ref="D432:E433" si="116">D433</f>
        <v>0</v>
      </c>
      <c r="E432" s="74">
        <f>E433</f>
        <v>0</v>
      </c>
      <c r="F432" s="99"/>
    </row>
    <row r="433" spans="1:6" ht="38.25" x14ac:dyDescent="0.25">
      <c r="A433" s="84">
        <v>544</v>
      </c>
      <c r="B433" s="52" t="s">
        <v>194</v>
      </c>
      <c r="C433" s="74"/>
      <c r="D433" s="74">
        <f t="shared" si="116"/>
        <v>0</v>
      </c>
      <c r="E433" s="74">
        <f t="shared" si="116"/>
        <v>0</v>
      </c>
      <c r="F433" s="99"/>
    </row>
    <row r="434" spans="1:6" ht="38.25" x14ac:dyDescent="0.25">
      <c r="A434" s="71">
        <v>5443</v>
      </c>
      <c r="B434" s="70" t="s">
        <v>194</v>
      </c>
      <c r="C434" s="72"/>
      <c r="D434" s="72"/>
      <c r="E434" s="72"/>
      <c r="F434" s="99"/>
    </row>
    <row r="435" spans="1:6" ht="22.5" customHeight="1" x14ac:dyDescent="0.25">
      <c r="A435" s="53">
        <v>1206</v>
      </c>
      <c r="B435" s="53" t="s">
        <v>257</v>
      </c>
      <c r="C435" s="75">
        <f>C436</f>
        <v>13701</v>
      </c>
      <c r="D435" s="75">
        <f t="shared" ref="D435:E435" si="117">D436</f>
        <v>0</v>
      </c>
      <c r="E435" s="75">
        <f t="shared" si="117"/>
        <v>0</v>
      </c>
      <c r="F435" s="99">
        <f t="shared" ref="F432:F453" si="118">E435/C435*100</f>
        <v>0</v>
      </c>
    </row>
    <row r="436" spans="1:6" ht="25.5" x14ac:dyDescent="0.25">
      <c r="A436" s="124" t="s">
        <v>256</v>
      </c>
      <c r="B436" s="124" t="s">
        <v>261</v>
      </c>
      <c r="C436" s="74">
        <f>C437+C445</f>
        <v>13701</v>
      </c>
      <c r="D436" s="74">
        <f t="shared" ref="D436:E436" si="119">D437+D445</f>
        <v>0</v>
      </c>
      <c r="E436" s="74">
        <f t="shared" si="119"/>
        <v>0</v>
      </c>
      <c r="F436" s="99">
        <f t="shared" si="118"/>
        <v>0</v>
      </c>
    </row>
    <row r="437" spans="1:6" x14ac:dyDescent="0.25">
      <c r="A437" s="109" t="s">
        <v>258</v>
      </c>
      <c r="B437" s="55" t="s">
        <v>169</v>
      </c>
      <c r="C437" s="74">
        <f>C438</f>
        <v>7456.9999999999991</v>
      </c>
      <c r="D437" s="74">
        <f t="shared" ref="D437:E437" si="120">D438</f>
        <v>0</v>
      </c>
      <c r="E437" s="74">
        <f t="shared" si="120"/>
        <v>0</v>
      </c>
      <c r="F437" s="99">
        <f t="shared" si="118"/>
        <v>0</v>
      </c>
    </row>
    <row r="438" spans="1:6" ht="17.100000000000001" customHeight="1" x14ac:dyDescent="0.25">
      <c r="A438" s="52">
        <v>3</v>
      </c>
      <c r="B438" s="56" t="s">
        <v>3</v>
      </c>
      <c r="C438" s="72">
        <f>C439+C443</f>
        <v>7456.9999999999991</v>
      </c>
      <c r="D438" s="72">
        <f t="shared" ref="D438:E438" si="121">D439+D443</f>
        <v>0</v>
      </c>
      <c r="E438" s="72">
        <f t="shared" si="121"/>
        <v>0</v>
      </c>
      <c r="F438" s="99">
        <f t="shared" si="118"/>
        <v>0</v>
      </c>
    </row>
    <row r="439" spans="1:6" ht="17.100000000000001" customHeight="1" x14ac:dyDescent="0.25">
      <c r="A439" s="52">
        <v>31</v>
      </c>
      <c r="B439" s="68" t="s">
        <v>4</v>
      </c>
      <c r="C439" s="72">
        <f>C440+C441+C442</f>
        <v>7204.1799999999994</v>
      </c>
      <c r="D439" s="72">
        <f t="shared" ref="D439:E439" si="122">D440+D441+D442</f>
        <v>0</v>
      </c>
      <c r="E439" s="72">
        <f t="shared" si="122"/>
        <v>0</v>
      </c>
      <c r="F439" s="99">
        <f t="shared" si="118"/>
        <v>0</v>
      </c>
    </row>
    <row r="440" spans="1:6" ht="17.100000000000001" customHeight="1" x14ac:dyDescent="0.25">
      <c r="A440" s="84">
        <v>311</v>
      </c>
      <c r="B440" s="68" t="s">
        <v>262</v>
      </c>
      <c r="C440" s="72">
        <v>5950.25</v>
      </c>
      <c r="D440" s="72"/>
      <c r="E440" s="72"/>
      <c r="F440" s="99">
        <f t="shared" si="118"/>
        <v>0</v>
      </c>
    </row>
    <row r="441" spans="1:6" ht="17.100000000000001" customHeight="1" x14ac:dyDescent="0.25">
      <c r="A441" s="84">
        <v>312</v>
      </c>
      <c r="B441" s="68" t="s">
        <v>85</v>
      </c>
      <c r="C441" s="72">
        <v>272.14999999999998</v>
      </c>
      <c r="D441" s="72"/>
      <c r="E441" s="72"/>
      <c r="F441" s="99">
        <f t="shared" si="118"/>
        <v>0</v>
      </c>
    </row>
    <row r="442" spans="1:6" ht="17.100000000000001" customHeight="1" x14ac:dyDescent="0.25">
      <c r="A442" s="84">
        <v>313</v>
      </c>
      <c r="B442" s="68" t="s">
        <v>263</v>
      </c>
      <c r="C442" s="72">
        <v>981.78</v>
      </c>
      <c r="D442" s="72"/>
      <c r="E442" s="72"/>
      <c r="F442" s="99">
        <f t="shared" si="118"/>
        <v>0</v>
      </c>
    </row>
    <row r="443" spans="1:6" ht="17.100000000000001" customHeight="1" x14ac:dyDescent="0.25">
      <c r="A443" s="52">
        <v>32</v>
      </c>
      <c r="B443" s="68" t="s">
        <v>12</v>
      </c>
      <c r="C443" s="72">
        <f>C444</f>
        <v>252.82</v>
      </c>
      <c r="D443" s="72">
        <f t="shared" ref="D443:E443" si="123">D444</f>
        <v>0</v>
      </c>
      <c r="E443" s="72">
        <f t="shared" si="123"/>
        <v>0</v>
      </c>
      <c r="F443" s="99">
        <f t="shared" si="118"/>
        <v>0</v>
      </c>
    </row>
    <row r="444" spans="1:6" ht="17.100000000000001" customHeight="1" x14ac:dyDescent="0.25">
      <c r="A444" s="84">
        <v>321</v>
      </c>
      <c r="B444" s="68" t="s">
        <v>26</v>
      </c>
      <c r="C444" s="72">
        <v>252.82</v>
      </c>
      <c r="D444" s="72"/>
      <c r="E444" s="72"/>
      <c r="F444" s="99">
        <f t="shared" si="118"/>
        <v>0</v>
      </c>
    </row>
    <row r="445" spans="1:6" ht="17.100000000000001" customHeight="1" x14ac:dyDescent="0.25">
      <c r="A445" s="55" t="s">
        <v>259</v>
      </c>
      <c r="B445" s="55" t="s">
        <v>260</v>
      </c>
      <c r="C445" s="72">
        <f>C446</f>
        <v>6244.0000000000009</v>
      </c>
      <c r="D445" s="72">
        <f t="shared" ref="D445:E445" si="124">D446</f>
        <v>0</v>
      </c>
      <c r="E445" s="72">
        <f t="shared" si="124"/>
        <v>0</v>
      </c>
      <c r="F445" s="99">
        <f t="shared" si="118"/>
        <v>0</v>
      </c>
    </row>
    <row r="446" spans="1:6" ht="17.100000000000001" customHeight="1" x14ac:dyDescent="0.25">
      <c r="A446" s="107">
        <v>3</v>
      </c>
      <c r="B446" s="68" t="s">
        <v>3</v>
      </c>
      <c r="C446" s="72">
        <f>C447+C451</f>
        <v>6244.0000000000009</v>
      </c>
      <c r="D446" s="72">
        <f t="shared" ref="D446:E446" si="125">D447+D451</f>
        <v>0</v>
      </c>
      <c r="E446" s="72">
        <f t="shared" si="125"/>
        <v>0</v>
      </c>
      <c r="F446" s="99">
        <f t="shared" si="118"/>
        <v>0</v>
      </c>
    </row>
    <row r="447" spans="1:6" ht="17.100000000000001" customHeight="1" x14ac:dyDescent="0.25">
      <c r="A447" s="52">
        <v>31</v>
      </c>
      <c r="B447" s="68" t="s">
        <v>4</v>
      </c>
      <c r="C447" s="72">
        <f>C448+C449+C450</f>
        <v>6032.3200000000006</v>
      </c>
      <c r="D447" s="72">
        <f t="shared" ref="D447:E447" si="126">D448+D449+D450</f>
        <v>0</v>
      </c>
      <c r="E447" s="72">
        <f t="shared" si="126"/>
        <v>0</v>
      </c>
      <c r="F447" s="99">
        <f t="shared" si="118"/>
        <v>0</v>
      </c>
    </row>
    <row r="448" spans="1:6" ht="17.100000000000001" customHeight="1" x14ac:dyDescent="0.25">
      <c r="A448" s="84">
        <v>311</v>
      </c>
      <c r="B448" s="68" t="s">
        <v>262</v>
      </c>
      <c r="C448" s="72">
        <v>4982.51</v>
      </c>
      <c r="D448" s="72"/>
      <c r="E448" s="72"/>
      <c r="F448" s="99">
        <f t="shared" si="118"/>
        <v>0</v>
      </c>
    </row>
    <row r="449" spans="1:6" ht="17.100000000000001" customHeight="1" x14ac:dyDescent="0.25">
      <c r="A449" s="84">
        <v>312</v>
      </c>
      <c r="B449" s="68" t="s">
        <v>85</v>
      </c>
      <c r="C449" s="72">
        <v>227.85</v>
      </c>
      <c r="D449" s="72"/>
      <c r="E449" s="72"/>
      <c r="F449" s="99">
        <f t="shared" si="118"/>
        <v>0</v>
      </c>
    </row>
    <row r="450" spans="1:6" ht="17.100000000000001" customHeight="1" x14ac:dyDescent="0.25">
      <c r="A450" s="84">
        <v>313</v>
      </c>
      <c r="B450" s="68" t="s">
        <v>263</v>
      </c>
      <c r="C450" s="72">
        <v>821.96</v>
      </c>
      <c r="D450" s="72"/>
      <c r="E450" s="72"/>
      <c r="F450" s="99">
        <f t="shared" si="118"/>
        <v>0</v>
      </c>
    </row>
    <row r="451" spans="1:6" ht="17.100000000000001" customHeight="1" x14ac:dyDescent="0.25">
      <c r="A451" s="52">
        <v>32</v>
      </c>
      <c r="B451" s="68" t="s">
        <v>12</v>
      </c>
      <c r="C451" s="72">
        <f>C452</f>
        <v>211.68</v>
      </c>
      <c r="D451" s="72">
        <f t="shared" ref="D451:E451" si="127">D452</f>
        <v>0</v>
      </c>
      <c r="E451" s="72">
        <f t="shared" si="127"/>
        <v>0</v>
      </c>
      <c r="F451" s="99">
        <f t="shared" si="118"/>
        <v>0</v>
      </c>
    </row>
    <row r="452" spans="1:6" ht="17.100000000000001" customHeight="1" x14ac:dyDescent="0.25">
      <c r="A452" s="84">
        <v>321</v>
      </c>
      <c r="B452" s="68" t="s">
        <v>26</v>
      </c>
      <c r="C452" s="72">
        <v>211.68</v>
      </c>
      <c r="D452" s="72"/>
      <c r="E452" s="72"/>
      <c r="F452" s="99">
        <f t="shared" si="118"/>
        <v>0</v>
      </c>
    </row>
    <row r="453" spans="1:6" ht="17.100000000000001" customHeight="1" x14ac:dyDescent="0.25">
      <c r="A453" s="56"/>
      <c r="B453" s="56"/>
      <c r="C453" s="72"/>
      <c r="D453" s="72"/>
      <c r="E453" s="72"/>
      <c r="F453" s="99"/>
    </row>
    <row r="454" spans="1:6" ht="17.100000000000001" customHeight="1" x14ac:dyDescent="0.25">
      <c r="F454" s="102"/>
    </row>
  </sheetData>
  <protectedRanges>
    <protectedRange algorithmName="SHA-512" hashValue="R8frfBQ/MhInQYm+jLEgMwgPwCkrGPIUaxyIFLRSCn/+fIsUU6bmJDax/r7gTh2PEAEvgODYwg0rRRjqSM/oww==" saltValue="tbZzHO5lCNHCDH5y3XGZag==" spinCount="100000" sqref="E38" name="Range1_2"/>
  </protectedRanges>
  <mergeCells count="3">
    <mergeCell ref="A2:F2"/>
    <mergeCell ref="A4:B4"/>
    <mergeCell ref="A64:B64"/>
  </mergeCells>
  <conditionalFormatting sqref="E37">
    <cfRule type="cellIs" dxfId="1" priority="2" operator="lessThan">
      <formula>-0.001</formula>
    </cfRule>
  </conditionalFormatting>
  <conditionalFormatting sqref="E38">
    <cfRule type="cellIs" dxfId="0" priority="1" operator="lessThan">
      <formula>-0.001</formula>
    </cfRule>
  </conditionalFormatting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Izvještaj po organizacijskoj </vt:lpstr>
      <vt:lpstr>Izvještaj po programskoj</vt:lpstr>
      <vt:lpstr>'Izvještaj po organizacijskoj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Pavle Radonic</cp:lastModifiedBy>
  <cp:lastPrinted>2025-07-30T11:02:04Z</cp:lastPrinted>
  <dcterms:created xsi:type="dcterms:W3CDTF">2022-08-12T12:51:27Z</dcterms:created>
  <dcterms:modified xsi:type="dcterms:W3CDTF">2026-07-29T10:57:53Z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proračuna JLP(R)S.xlsx</vt:lpwstr>
  </property>
</Properties>
</file>