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erver2023\marina_pavle\GODIŠNJI IZVJEŠTAJ\2025\12_2025\IZVRŠENJE 12_2025\"/>
    </mc:Choice>
  </mc:AlternateContent>
  <xr:revisionPtr revIDLastSave="0" documentId="13_ncr:1_{58338627-A42F-40F2-86BE-656DC0B8F7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" sheetId="9" r:id="rId5"/>
    <sheet name="Račun fin prema izvorima f" sheetId="10" r:id="rId6"/>
    <sheet name="Izvještaj po organizacijskoj " sheetId="12" r:id="rId7"/>
    <sheet name="Izvještaj po programskoj" sheetId="7" r:id="rId8"/>
  </sheets>
  <externalReferences>
    <externalReference r:id="rId9"/>
  </externalReferences>
  <definedNames>
    <definedName name="_xlnm.Print_Area" localSheetId="6">'Izvještaj po organizacijskoj '!$B$2:$I$8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4" i="3" l="1"/>
  <c r="G33" i="3" s="1"/>
  <c r="E403" i="7"/>
  <c r="E404" i="7"/>
  <c r="E405" i="7"/>
  <c r="E398" i="7"/>
  <c r="E392" i="7"/>
  <c r="E382" i="7"/>
  <c r="E309" i="7"/>
  <c r="E308" i="7" s="1"/>
  <c r="E244" i="7"/>
  <c r="E224" i="7"/>
  <c r="E188" i="7"/>
  <c r="E185" i="7"/>
  <c r="E140" i="7"/>
  <c r="E121" i="7"/>
  <c r="E83" i="7"/>
  <c r="E74" i="7"/>
  <c r="E73" i="7" s="1"/>
  <c r="E72" i="7" s="1"/>
  <c r="E71" i="7" s="1"/>
  <c r="H36" i="8" l="1"/>
  <c r="G22" i="1"/>
  <c r="J118" i="3" l="1"/>
  <c r="J117" i="3" s="1"/>
  <c r="J103" i="3"/>
  <c r="J102" i="3" s="1"/>
  <c r="J76" i="3"/>
  <c r="E397" i="7" l="1"/>
  <c r="E375" i="7"/>
  <c r="D372" i="7"/>
  <c r="D371" i="7" s="1"/>
  <c r="E372" i="7"/>
  <c r="C372" i="7"/>
  <c r="C371" i="7" s="1"/>
  <c r="E367" i="7"/>
  <c r="E369" i="7"/>
  <c r="E365" i="7"/>
  <c r="D364" i="7"/>
  <c r="E290" i="7"/>
  <c r="E283" i="7"/>
  <c r="D277" i="7"/>
  <c r="C277" i="7"/>
  <c r="E280" i="7"/>
  <c r="E278" i="7"/>
  <c r="E246" i="7"/>
  <c r="E205" i="7"/>
  <c r="E192" i="7"/>
  <c r="D119" i="7"/>
  <c r="E119" i="7"/>
  <c r="C119" i="7"/>
  <c r="C118" i="7" s="1"/>
  <c r="D10" i="7"/>
  <c r="D9" i="7" s="1"/>
  <c r="D8" i="7" s="1"/>
  <c r="D7" i="7" s="1"/>
  <c r="D6" i="7" s="1"/>
  <c r="E10" i="7"/>
  <c r="E9" i="7" s="1"/>
  <c r="E8" i="7" s="1"/>
  <c r="E7" i="7" s="1"/>
  <c r="E6" i="7" s="1"/>
  <c r="C10" i="7"/>
  <c r="C9" i="7" s="1"/>
  <c r="C8" i="7" s="1"/>
  <c r="C7" i="7" s="1"/>
  <c r="C6" i="7" s="1"/>
  <c r="C152" i="7"/>
  <c r="C364" i="7"/>
  <c r="C397" i="7"/>
  <c r="C140" i="7"/>
  <c r="C139" i="7" s="1"/>
  <c r="D7" i="11"/>
  <c r="E7" i="11"/>
  <c r="D31" i="8"/>
  <c r="E31" i="8"/>
  <c r="F31" i="8"/>
  <c r="D7" i="8"/>
  <c r="E7" i="8"/>
  <c r="F7" i="8"/>
  <c r="D39" i="8"/>
  <c r="E39" i="8"/>
  <c r="F39" i="8"/>
  <c r="D37" i="8"/>
  <c r="E37" i="8"/>
  <c r="F37" i="8"/>
  <c r="D34" i="8"/>
  <c r="E34" i="8"/>
  <c r="F34" i="8"/>
  <c r="D29" i="8"/>
  <c r="E29" i="8"/>
  <c r="F29" i="8"/>
  <c r="D27" i="8"/>
  <c r="E27" i="8"/>
  <c r="F27" i="8"/>
  <c r="D17" i="8"/>
  <c r="E17" i="8"/>
  <c r="F17" i="8"/>
  <c r="D14" i="8"/>
  <c r="E14" i="8"/>
  <c r="F14" i="8"/>
  <c r="D11" i="8"/>
  <c r="E11" i="8"/>
  <c r="F11" i="8"/>
  <c r="D9" i="8"/>
  <c r="E9" i="8"/>
  <c r="F9" i="8"/>
  <c r="H113" i="3"/>
  <c r="I113" i="3"/>
  <c r="J113" i="3"/>
  <c r="I106" i="3"/>
  <c r="J106" i="3"/>
  <c r="H97" i="3"/>
  <c r="I98" i="3"/>
  <c r="I97" i="3" s="1"/>
  <c r="J98" i="3"/>
  <c r="J97" i="3" s="1"/>
  <c r="I88" i="3"/>
  <c r="J88" i="3"/>
  <c r="K83" i="3"/>
  <c r="J78" i="3"/>
  <c r="I78" i="3"/>
  <c r="I66" i="3"/>
  <c r="J66" i="3"/>
  <c r="I59" i="3"/>
  <c r="J59" i="3"/>
  <c r="I55" i="3"/>
  <c r="J55" i="3"/>
  <c r="I52" i="3"/>
  <c r="J52" i="3"/>
  <c r="I50" i="3"/>
  <c r="J50" i="3"/>
  <c r="I47" i="3"/>
  <c r="J47" i="3"/>
  <c r="H29" i="3"/>
  <c r="I29" i="3"/>
  <c r="J30" i="3"/>
  <c r="J29" i="3" s="1"/>
  <c r="I30" i="3"/>
  <c r="H24" i="3"/>
  <c r="I27" i="3"/>
  <c r="J27" i="3"/>
  <c r="I25" i="3"/>
  <c r="J25" i="3"/>
  <c r="I22" i="3"/>
  <c r="I21" i="3" s="1"/>
  <c r="J22" i="3"/>
  <c r="J21" i="3" s="1"/>
  <c r="H21" i="3"/>
  <c r="H17" i="3"/>
  <c r="I18" i="3"/>
  <c r="I17" i="3" s="1"/>
  <c r="J18" i="3"/>
  <c r="J17" i="3" s="1"/>
  <c r="J54" i="3" l="1"/>
  <c r="J105" i="3"/>
  <c r="J101" i="3" s="1"/>
  <c r="E371" i="7"/>
  <c r="E282" i="7"/>
  <c r="E364" i="7"/>
  <c r="D363" i="7"/>
  <c r="E277" i="7"/>
  <c r="C363" i="7"/>
  <c r="J24" i="3"/>
  <c r="I24" i="3"/>
  <c r="H117" i="3"/>
  <c r="H12" i="3"/>
  <c r="I13" i="3"/>
  <c r="J13" i="3"/>
  <c r="J12" i="3" s="1"/>
  <c r="I15" i="1"/>
  <c r="H12" i="1"/>
  <c r="H15" i="1" s="1"/>
  <c r="H24" i="1" s="1"/>
  <c r="I12" i="1"/>
  <c r="G16" i="9"/>
  <c r="G15" i="9" s="1"/>
  <c r="C7" i="11"/>
  <c r="C39" i="8"/>
  <c r="C37" i="8"/>
  <c r="C34" i="8"/>
  <c r="C31" i="8"/>
  <c r="C29" i="8"/>
  <c r="C27" i="8"/>
  <c r="C19" i="8"/>
  <c r="C17" i="8"/>
  <c r="C14" i="8"/>
  <c r="C11" i="8"/>
  <c r="C9" i="8"/>
  <c r="C7" i="8"/>
  <c r="G123" i="3"/>
  <c r="G122" i="3" s="1"/>
  <c r="G120" i="3"/>
  <c r="G118" i="3"/>
  <c r="G117" i="3" s="1"/>
  <c r="G115" i="3"/>
  <c r="G113" i="3"/>
  <c r="G106" i="3"/>
  <c r="G98" i="3"/>
  <c r="G97" i="3" s="1"/>
  <c r="G94" i="3"/>
  <c r="G93" i="3" s="1"/>
  <c r="G88" i="3"/>
  <c r="G86" i="3"/>
  <c r="G78" i="3"/>
  <c r="G55" i="3"/>
  <c r="G52" i="3"/>
  <c r="G50" i="3"/>
  <c r="G47" i="3"/>
  <c r="G30" i="3"/>
  <c r="G29" i="3" s="1"/>
  <c r="G11" i="3" s="1"/>
  <c r="G27" i="3"/>
  <c r="G25" i="3"/>
  <c r="G22" i="3"/>
  <c r="G21" i="3" s="1"/>
  <c r="G18" i="3"/>
  <c r="G17" i="3" s="1"/>
  <c r="G15" i="3"/>
  <c r="G13" i="3"/>
  <c r="G12" i="3" l="1"/>
  <c r="G59" i="3"/>
  <c r="E363" i="7"/>
  <c r="E362" i="7" s="1"/>
  <c r="G105" i="3"/>
  <c r="J11" i="3"/>
  <c r="G24" i="3"/>
  <c r="G66" i="3"/>
  <c r="H11" i="3"/>
  <c r="L31" i="3" l="1"/>
  <c r="L20" i="3"/>
  <c r="L21" i="3"/>
  <c r="L22" i="3"/>
  <c r="L23" i="3"/>
  <c r="L24" i="3"/>
  <c r="L25" i="3"/>
  <c r="L26" i="3"/>
  <c r="L27" i="3"/>
  <c r="L28" i="3"/>
  <c r="L32" i="3"/>
  <c r="L39" i="3"/>
  <c r="L12" i="3"/>
  <c r="L13" i="3"/>
  <c r="L14" i="3"/>
  <c r="L15" i="3"/>
  <c r="L16" i="3"/>
  <c r="L17" i="3"/>
  <c r="L18" i="3"/>
  <c r="L19" i="3"/>
  <c r="E90" i="7" l="1"/>
  <c r="D405" i="7" l="1"/>
  <c r="D404" i="7" s="1"/>
  <c r="D403" i="7" s="1"/>
  <c r="C405" i="7"/>
  <c r="C404" i="7" s="1"/>
  <c r="C403" i="7" s="1"/>
  <c r="C302" i="7"/>
  <c r="C282" i="7"/>
  <c r="E234" i="7"/>
  <c r="E228" i="7"/>
  <c r="E223" i="7" s="1"/>
  <c r="E216" i="7"/>
  <c r="H8" i="12"/>
  <c r="H7" i="12" s="1"/>
  <c r="G7" i="12"/>
  <c r="F8" i="12"/>
  <c r="F7" i="12" s="1"/>
  <c r="H8" i="10"/>
  <c r="H12" i="10"/>
  <c r="G9" i="10"/>
  <c r="G11" i="10"/>
  <c r="G12" i="10"/>
  <c r="D11" i="10"/>
  <c r="E11" i="10"/>
  <c r="F11" i="10"/>
  <c r="D10" i="10"/>
  <c r="E10" i="10"/>
  <c r="F10" i="10"/>
  <c r="C11" i="10"/>
  <c r="C10" i="10"/>
  <c r="L15" i="9"/>
  <c r="L16" i="9"/>
  <c r="L17" i="9"/>
  <c r="J14" i="9"/>
  <c r="L14" i="9" s="1"/>
  <c r="I15" i="9"/>
  <c r="I14" i="9" s="1"/>
  <c r="I16" i="9"/>
  <c r="H14" i="9"/>
  <c r="G14" i="9"/>
  <c r="H10" i="10" l="1"/>
  <c r="G10" i="10"/>
  <c r="D362" i="7"/>
  <c r="C362" i="7"/>
  <c r="C276" i="7"/>
  <c r="L122" i="3"/>
  <c r="K124" i="3"/>
  <c r="K122" i="3"/>
  <c r="K123" i="3"/>
  <c r="H123" i="3"/>
  <c r="I123" i="3"/>
  <c r="J121" i="3"/>
  <c r="H121" i="3"/>
  <c r="L121" i="3" s="1"/>
  <c r="I122" i="3"/>
  <c r="I121" i="3" s="1"/>
  <c r="G121" i="3"/>
  <c r="K121" i="3" s="1"/>
  <c r="I15" i="3"/>
  <c r="I12" i="3" s="1"/>
  <c r="C16" i="7"/>
  <c r="C20" i="7"/>
  <c r="C57" i="7"/>
  <c r="C56" i="7" s="1"/>
  <c r="C50" i="7"/>
  <c r="C49" i="7" s="1"/>
  <c r="C48" i="7" s="1"/>
  <c r="C43" i="7"/>
  <c r="C26" i="7"/>
  <c r="H38" i="3"/>
  <c r="I38" i="3"/>
  <c r="J38" i="3"/>
  <c r="I86" i="3"/>
  <c r="H115" i="3"/>
  <c r="H105" i="3" s="1"/>
  <c r="H101" i="3" s="1"/>
  <c r="F68" i="7"/>
  <c r="F158" i="7"/>
  <c r="F160" i="7"/>
  <c r="F211" i="7"/>
  <c r="F60" i="7"/>
  <c r="F33" i="7"/>
  <c r="F34" i="7"/>
  <c r="D57" i="7"/>
  <c r="D56" i="7" s="1"/>
  <c r="D55" i="7" s="1"/>
  <c r="D54" i="7" s="1"/>
  <c r="D53" i="7" s="1"/>
  <c r="E57" i="7"/>
  <c r="E56" i="7" s="1"/>
  <c r="E55" i="7" s="1"/>
  <c r="E54" i="7" s="1"/>
  <c r="E53" i="7" s="1"/>
  <c r="D51" i="7"/>
  <c r="D50" i="7" s="1"/>
  <c r="D49" i="7" s="1"/>
  <c r="D48" i="7" s="1"/>
  <c r="D47" i="7" s="1"/>
  <c r="E51" i="7"/>
  <c r="E50" i="7" s="1"/>
  <c r="E49" i="7" s="1"/>
  <c r="E48" i="7" s="1"/>
  <c r="E47" i="7" s="1"/>
  <c r="D44" i="7"/>
  <c r="D43" i="7" s="1"/>
  <c r="D42" i="7" s="1"/>
  <c r="D41" i="7" s="1"/>
  <c r="E44" i="7"/>
  <c r="E43" i="7" s="1"/>
  <c r="E42" i="7" s="1"/>
  <c r="E41" i="7" s="1"/>
  <c r="D39" i="7"/>
  <c r="D38" i="7" s="1"/>
  <c r="D37" i="7" s="1"/>
  <c r="D36" i="7" s="1"/>
  <c r="E39" i="7"/>
  <c r="E38" i="7" s="1"/>
  <c r="E37" i="7" s="1"/>
  <c r="E36" i="7" s="1"/>
  <c r="C38" i="7"/>
  <c r="C37" i="7" s="1"/>
  <c r="C36" i="7" s="1"/>
  <c r="D32" i="7"/>
  <c r="D31" i="7" s="1"/>
  <c r="D30" i="7" s="1"/>
  <c r="D29" i="7" s="1"/>
  <c r="E32" i="7"/>
  <c r="E31" i="7" s="1"/>
  <c r="E30" i="7" s="1"/>
  <c r="E29" i="7" s="1"/>
  <c r="C32" i="7"/>
  <c r="D27" i="7"/>
  <c r="D26" i="7" s="1"/>
  <c r="D25" i="7" s="1"/>
  <c r="D24" i="7" s="1"/>
  <c r="E27" i="7"/>
  <c r="E26" i="7" s="1"/>
  <c r="E25" i="7" s="1"/>
  <c r="D21" i="7"/>
  <c r="D20" i="7" s="1"/>
  <c r="E21" i="7"/>
  <c r="E20" i="7" s="1"/>
  <c r="D17" i="7"/>
  <c r="D16" i="7" s="1"/>
  <c r="E17" i="7"/>
  <c r="E16" i="7" s="1"/>
  <c r="L21" i="1"/>
  <c r="L23" i="1"/>
  <c r="L20" i="1"/>
  <c r="K21" i="1"/>
  <c r="K23" i="1"/>
  <c r="K20" i="1"/>
  <c r="L10" i="1"/>
  <c r="L13" i="1"/>
  <c r="L9" i="1"/>
  <c r="L38" i="3" l="1"/>
  <c r="D15" i="7"/>
  <c r="D14" i="7" s="1"/>
  <c r="D13" i="7" s="1"/>
  <c r="F32" i="7"/>
  <c r="F20" i="7"/>
  <c r="C15" i="7"/>
  <c r="C14" i="7" s="1"/>
  <c r="C55" i="7"/>
  <c r="F56" i="7"/>
  <c r="F57" i="7"/>
  <c r="C47" i="7"/>
  <c r="F47" i="7" s="1"/>
  <c r="F48" i="7"/>
  <c r="F50" i="7"/>
  <c r="F51" i="7"/>
  <c r="F49" i="7"/>
  <c r="F39" i="7"/>
  <c r="F36" i="7"/>
  <c r="C42" i="7"/>
  <c r="F43" i="7"/>
  <c r="F44" i="7"/>
  <c r="F38" i="7"/>
  <c r="F37" i="7"/>
  <c r="C25" i="7"/>
  <c r="F26" i="7"/>
  <c r="F27" i="7"/>
  <c r="E15" i="7"/>
  <c r="C31" i="7"/>
  <c r="E24" i="7"/>
  <c r="E23" i="7" s="1"/>
  <c r="E35" i="7"/>
  <c r="D35" i="7"/>
  <c r="D23" i="7"/>
  <c r="D5" i="7" l="1"/>
  <c r="F15" i="7"/>
  <c r="C54" i="7"/>
  <c r="F55" i="7"/>
  <c r="C41" i="7"/>
  <c r="F42" i="7"/>
  <c r="C24" i="7"/>
  <c r="F24" i="7" s="1"/>
  <c r="F25" i="7"/>
  <c r="C13" i="7"/>
  <c r="C30" i="7"/>
  <c r="F31" i="7"/>
  <c r="E14" i="7"/>
  <c r="F14" i="7" s="1"/>
  <c r="C317" i="7"/>
  <c r="D221" i="7"/>
  <c r="C161" i="7"/>
  <c r="C151" i="7"/>
  <c r="C150" i="7" s="1"/>
  <c r="D412" i="7"/>
  <c r="D411" i="7" s="1"/>
  <c r="E412" i="7"/>
  <c r="D360" i="7"/>
  <c r="D359" i="7" s="1"/>
  <c r="E360" i="7"/>
  <c r="F360" i="7" s="1"/>
  <c r="D357" i="7"/>
  <c r="E357" i="7"/>
  <c r="F357" i="7" s="1"/>
  <c r="D352" i="7"/>
  <c r="E352" i="7"/>
  <c r="F352" i="7" s="1"/>
  <c r="D348" i="7"/>
  <c r="D347" i="7" s="1"/>
  <c r="E348" i="7"/>
  <c r="D344" i="7"/>
  <c r="D343" i="7" s="1"/>
  <c r="E344" i="7"/>
  <c r="F344" i="7" s="1"/>
  <c r="D339" i="7"/>
  <c r="E339" i="7"/>
  <c r="F339" i="7" s="1"/>
  <c r="D331" i="7"/>
  <c r="E331" i="7"/>
  <c r="F331" i="7" s="1"/>
  <c r="D326" i="7"/>
  <c r="E326" i="7"/>
  <c r="F326" i="7" s="1"/>
  <c r="D323" i="7"/>
  <c r="E323" i="7"/>
  <c r="F323" i="7" s="1"/>
  <c r="C411" i="7"/>
  <c r="C359" i="7"/>
  <c r="C351" i="7"/>
  <c r="C347" i="7"/>
  <c r="C343" i="7"/>
  <c r="D320" i="7"/>
  <c r="E320" i="7"/>
  <c r="F320" i="7" s="1"/>
  <c r="D318" i="7"/>
  <c r="E318" i="7"/>
  <c r="F318" i="7" s="1"/>
  <c r="D313" i="7"/>
  <c r="D312" i="7" s="1"/>
  <c r="D307" i="7" s="1"/>
  <c r="E313" i="7"/>
  <c r="F313" i="7" s="1"/>
  <c r="D303" i="7"/>
  <c r="D302" i="7" s="1"/>
  <c r="D276" i="7" s="1"/>
  <c r="E303" i="7"/>
  <c r="C312" i="7"/>
  <c r="C307" i="7" s="1"/>
  <c r="D272" i="7"/>
  <c r="D271" i="7" s="1"/>
  <c r="D270" i="7" s="1"/>
  <c r="D269" i="7" s="1"/>
  <c r="D268" i="7" s="1"/>
  <c r="E272" i="7"/>
  <c r="C271" i="7"/>
  <c r="C270" i="7" s="1"/>
  <c r="C269" i="7" s="1"/>
  <c r="C268" i="7" s="1"/>
  <c r="D266" i="7"/>
  <c r="E266" i="7"/>
  <c r="D264" i="7"/>
  <c r="E264" i="7"/>
  <c r="D261" i="7"/>
  <c r="E261" i="7"/>
  <c r="F261" i="7" s="1"/>
  <c r="D254" i="7"/>
  <c r="D253" i="7" s="1"/>
  <c r="E254" i="7"/>
  <c r="D246" i="7"/>
  <c r="F246" i="7"/>
  <c r="D234" i="7"/>
  <c r="F234" i="7"/>
  <c r="D228" i="7"/>
  <c r="F228" i="7"/>
  <c r="D224" i="7"/>
  <c r="F224" i="7"/>
  <c r="E221" i="7"/>
  <c r="F221" i="7" s="1"/>
  <c r="D219" i="7"/>
  <c r="E219" i="7"/>
  <c r="F219" i="7" s="1"/>
  <c r="D216" i="7"/>
  <c r="F216" i="7"/>
  <c r="C264" i="7"/>
  <c r="C253" i="7"/>
  <c r="D210" i="7"/>
  <c r="D209" i="7" s="1"/>
  <c r="E210" i="7"/>
  <c r="E209" i="7" s="1"/>
  <c r="D205" i="7"/>
  <c r="F205" i="7"/>
  <c r="D200" i="7"/>
  <c r="E200" i="7"/>
  <c r="F200" i="7" s="1"/>
  <c r="D198" i="7"/>
  <c r="E198" i="7"/>
  <c r="F198" i="7" s="1"/>
  <c r="C210" i="7"/>
  <c r="C197" i="7"/>
  <c r="C196" i="7" s="1"/>
  <c r="D192" i="7"/>
  <c r="F192" i="7"/>
  <c r="D188" i="7"/>
  <c r="F188" i="7"/>
  <c r="D185" i="7"/>
  <c r="F185" i="7"/>
  <c r="D179" i="7"/>
  <c r="D178" i="7" s="1"/>
  <c r="E179" i="7"/>
  <c r="E178" i="7" s="1"/>
  <c r="C179" i="7"/>
  <c r="C178" i="7" s="1"/>
  <c r="D176" i="7"/>
  <c r="D175" i="7" s="1"/>
  <c r="E176" i="7"/>
  <c r="E175" i="7" s="1"/>
  <c r="D172" i="7"/>
  <c r="E172" i="7"/>
  <c r="F172" i="7" s="1"/>
  <c r="D167" i="7"/>
  <c r="E167" i="7"/>
  <c r="F167" i="7" s="1"/>
  <c r="D164" i="7"/>
  <c r="E164" i="7"/>
  <c r="F164" i="7" s="1"/>
  <c r="D162" i="7"/>
  <c r="D161" i="7" s="1"/>
  <c r="E162" i="7"/>
  <c r="F162" i="7" s="1"/>
  <c r="D157" i="7"/>
  <c r="E157" i="7"/>
  <c r="C175" i="7"/>
  <c r="C157" i="7"/>
  <c r="D153" i="7"/>
  <c r="D152" i="7" s="1"/>
  <c r="D151" i="7" s="1"/>
  <c r="D150" i="7" s="1"/>
  <c r="E153" i="7"/>
  <c r="D147" i="7"/>
  <c r="D146" i="7" s="1"/>
  <c r="D145" i="7" s="1"/>
  <c r="D144" i="7" s="1"/>
  <c r="D143" i="7" s="1"/>
  <c r="E147" i="7"/>
  <c r="C146" i="7"/>
  <c r="C145" i="7" s="1"/>
  <c r="C144" i="7" s="1"/>
  <c r="C143" i="7" s="1"/>
  <c r="D136" i="7"/>
  <c r="D135" i="7" s="1"/>
  <c r="D134" i="7" s="1"/>
  <c r="D133" i="7" s="1"/>
  <c r="D132" i="7" s="1"/>
  <c r="E136" i="7"/>
  <c r="C135" i="7"/>
  <c r="C134" i="7" s="1"/>
  <c r="C133" i="7" s="1"/>
  <c r="C132" i="7" s="1"/>
  <c r="D130" i="7"/>
  <c r="D129" i="7" s="1"/>
  <c r="D128" i="7" s="1"/>
  <c r="E130" i="7"/>
  <c r="C129" i="7"/>
  <c r="C128" i="7" s="1"/>
  <c r="D126" i="7"/>
  <c r="E126" i="7"/>
  <c r="F126" i="7" s="1"/>
  <c r="D124" i="7"/>
  <c r="E124" i="7"/>
  <c r="F124" i="7" s="1"/>
  <c r="D121" i="7"/>
  <c r="D116" i="7"/>
  <c r="E116" i="7"/>
  <c r="F116" i="7" s="1"/>
  <c r="D114" i="7"/>
  <c r="E114" i="7"/>
  <c r="F114" i="7" s="1"/>
  <c r="D111" i="7"/>
  <c r="E111" i="7"/>
  <c r="F111" i="7" s="1"/>
  <c r="D105" i="7"/>
  <c r="D104" i="7" s="1"/>
  <c r="E105" i="7"/>
  <c r="C104" i="7"/>
  <c r="D99" i="7"/>
  <c r="E99" i="7"/>
  <c r="F99" i="7" s="1"/>
  <c r="D90" i="7"/>
  <c r="F90" i="7"/>
  <c r="D83" i="7"/>
  <c r="F83" i="7"/>
  <c r="D79" i="7"/>
  <c r="E79" i="7"/>
  <c r="F79" i="7" s="1"/>
  <c r="D67" i="7"/>
  <c r="D66" i="7" s="1"/>
  <c r="D65" i="7" s="1"/>
  <c r="D64" i="7" s="1"/>
  <c r="D63" i="7" s="1"/>
  <c r="D62" i="7" s="1"/>
  <c r="E67" i="7"/>
  <c r="C67" i="7"/>
  <c r="C66" i="7" s="1"/>
  <c r="C65" i="7" s="1"/>
  <c r="C64" i="7" s="1"/>
  <c r="C63" i="7" s="1"/>
  <c r="C62" i="7" s="1"/>
  <c r="A70" i="7"/>
  <c r="A76" i="7"/>
  <c r="H120" i="3"/>
  <c r="I9" i="12"/>
  <c r="I8" i="12"/>
  <c r="I7" i="12"/>
  <c r="G8" i="10"/>
  <c r="D7" i="10"/>
  <c r="E7" i="10"/>
  <c r="E6" i="10" s="1"/>
  <c r="F7" i="10"/>
  <c r="F6" i="10" s="1"/>
  <c r="C6" i="10"/>
  <c r="L12" i="9"/>
  <c r="L13" i="9"/>
  <c r="K11" i="9"/>
  <c r="K12" i="9"/>
  <c r="H11" i="9"/>
  <c r="H10" i="9" s="1"/>
  <c r="I11" i="9"/>
  <c r="J11" i="9"/>
  <c r="J10" i="9" s="1"/>
  <c r="I10" i="9"/>
  <c r="I9" i="9" s="1"/>
  <c r="H8" i="11"/>
  <c r="H9" i="11"/>
  <c r="G8" i="11"/>
  <c r="G9" i="11"/>
  <c r="D6" i="11"/>
  <c r="E6" i="11"/>
  <c r="F6" i="11"/>
  <c r="C6" i="11"/>
  <c r="H8" i="8"/>
  <c r="H10" i="8"/>
  <c r="H12" i="8"/>
  <c r="H13" i="8"/>
  <c r="H15" i="8"/>
  <c r="H18" i="8"/>
  <c r="H28" i="8"/>
  <c r="H30" i="8"/>
  <c r="H32" i="8"/>
  <c r="H33" i="8"/>
  <c r="H35" i="8"/>
  <c r="H38" i="8"/>
  <c r="G8" i="8"/>
  <c r="G10" i="8"/>
  <c r="G12" i="8"/>
  <c r="G13" i="8"/>
  <c r="G15" i="8"/>
  <c r="G16" i="8"/>
  <c r="G18" i="8"/>
  <c r="G28" i="8"/>
  <c r="G30" i="8"/>
  <c r="G32" i="8"/>
  <c r="G33" i="8"/>
  <c r="G35" i="8"/>
  <c r="G36" i="8"/>
  <c r="G38" i="8"/>
  <c r="G40" i="8"/>
  <c r="H29" i="8"/>
  <c r="G39" i="8"/>
  <c r="E19" i="8"/>
  <c r="G7" i="8"/>
  <c r="L84" i="3"/>
  <c r="L86" i="3"/>
  <c r="L106" i="3"/>
  <c r="L50" i="3"/>
  <c r="L52" i="3"/>
  <c r="I118" i="3"/>
  <c r="I117" i="3" s="1"/>
  <c r="I115" i="3"/>
  <c r="I105" i="3" s="1"/>
  <c r="L88" i="3"/>
  <c r="L78" i="3"/>
  <c r="L66" i="3"/>
  <c r="L59" i="3"/>
  <c r="L55" i="3"/>
  <c r="L47" i="3"/>
  <c r="I120" i="3"/>
  <c r="H37" i="3"/>
  <c r="H36" i="3" s="1"/>
  <c r="H10" i="3" s="1"/>
  <c r="I37" i="3"/>
  <c r="I36" i="3" s="1"/>
  <c r="J37" i="3"/>
  <c r="K13" i="3"/>
  <c r="K14" i="3"/>
  <c r="K15" i="3"/>
  <c r="K16" i="3"/>
  <c r="K19" i="3"/>
  <c r="K20" i="3"/>
  <c r="K26" i="3"/>
  <c r="K28" i="3"/>
  <c r="K31" i="3"/>
  <c r="K32" i="3"/>
  <c r="K39" i="3"/>
  <c r="I22" i="1"/>
  <c r="J22" i="1"/>
  <c r="H22" i="1"/>
  <c r="I24" i="1"/>
  <c r="G12" i="1"/>
  <c r="G15" i="1" s="1"/>
  <c r="G24" i="1" s="1"/>
  <c r="K13" i="1"/>
  <c r="K10" i="1"/>
  <c r="K9" i="1"/>
  <c r="D118" i="7" l="1"/>
  <c r="F121" i="7"/>
  <c r="E118" i="7"/>
  <c r="I101" i="3"/>
  <c r="J36" i="3"/>
  <c r="L37" i="3"/>
  <c r="D6" i="10"/>
  <c r="H7" i="10"/>
  <c r="C260" i="7"/>
  <c r="C259" i="7" s="1"/>
  <c r="L29" i="3"/>
  <c r="L30" i="3"/>
  <c r="H6" i="11"/>
  <c r="G7" i="10"/>
  <c r="K9" i="9"/>
  <c r="K10" i="9"/>
  <c r="G7" i="11"/>
  <c r="G29" i="8"/>
  <c r="F157" i="7"/>
  <c r="G14" i="8"/>
  <c r="G9" i="8"/>
  <c r="L118" i="3"/>
  <c r="C209" i="7"/>
  <c r="F209" i="7" s="1"/>
  <c r="F210" i="7"/>
  <c r="E347" i="7"/>
  <c r="F347" i="7" s="1"/>
  <c r="F348" i="7"/>
  <c r="E302" i="7"/>
  <c r="E276" i="7" s="1"/>
  <c r="F303" i="7"/>
  <c r="E271" i="7"/>
  <c r="F272" i="7"/>
  <c r="E253" i="7"/>
  <c r="F253" i="7" s="1"/>
  <c r="F254" i="7"/>
  <c r="E66" i="7"/>
  <c r="F67" i="7"/>
  <c r="F176" i="7"/>
  <c r="F175" i="7"/>
  <c r="E152" i="7"/>
  <c r="F153" i="7"/>
  <c r="E146" i="7"/>
  <c r="F147" i="7"/>
  <c r="E135" i="7"/>
  <c r="F136" i="7"/>
  <c r="E129" i="7"/>
  <c r="F130" i="7"/>
  <c r="E104" i="7"/>
  <c r="F105" i="7"/>
  <c r="C53" i="7"/>
  <c r="F54" i="7"/>
  <c r="F41" i="7"/>
  <c r="C35" i="7"/>
  <c r="F35" i="7" s="1"/>
  <c r="L9" i="9"/>
  <c r="L11" i="9"/>
  <c r="L10" i="9"/>
  <c r="G6" i="11"/>
  <c r="H7" i="11"/>
  <c r="G37" i="8"/>
  <c r="H37" i="8"/>
  <c r="H27" i="8"/>
  <c r="G27" i="8"/>
  <c r="H14" i="8"/>
  <c r="H9" i="8"/>
  <c r="L98" i="3"/>
  <c r="L94" i="3"/>
  <c r="K22" i="1"/>
  <c r="L22" i="1"/>
  <c r="C29" i="7"/>
  <c r="F30" i="7"/>
  <c r="E13" i="7"/>
  <c r="E5" i="7" s="1"/>
  <c r="D317" i="7"/>
  <c r="E161" i="7"/>
  <c r="F161" i="7" s="1"/>
  <c r="E312" i="7"/>
  <c r="E307" i="7" s="1"/>
  <c r="E317" i="7"/>
  <c r="F317" i="7" s="1"/>
  <c r="E359" i="7"/>
  <c r="F359" i="7" s="1"/>
  <c r="H7" i="8"/>
  <c r="E411" i="7"/>
  <c r="E351" i="7"/>
  <c r="F351" i="7" s="1"/>
  <c r="E343" i="7"/>
  <c r="F343" i="7" s="1"/>
  <c r="E322" i="7"/>
  <c r="D410" i="7"/>
  <c r="D409" i="7" s="1"/>
  <c r="D351" i="7"/>
  <c r="D350" i="7" s="1"/>
  <c r="D322" i="7"/>
  <c r="C410" i="7"/>
  <c r="C350" i="7"/>
  <c r="C322" i="7"/>
  <c r="D275" i="7"/>
  <c r="C275" i="7"/>
  <c r="E260" i="7"/>
  <c r="D260" i="7"/>
  <c r="D259" i="7" s="1"/>
  <c r="D223" i="7"/>
  <c r="E215" i="7"/>
  <c r="D215" i="7"/>
  <c r="C223" i="7"/>
  <c r="C215" i="7"/>
  <c r="E197" i="7"/>
  <c r="F197" i="7" s="1"/>
  <c r="D197" i="7"/>
  <c r="D196" i="7" s="1"/>
  <c r="D195" i="7" s="1"/>
  <c r="E184" i="7"/>
  <c r="D184" i="7"/>
  <c r="D183" i="7" s="1"/>
  <c r="D182" i="7" s="1"/>
  <c r="D156" i="7"/>
  <c r="D155" i="7" s="1"/>
  <c r="D149" i="7" s="1"/>
  <c r="C156" i="7"/>
  <c r="E110" i="7"/>
  <c r="D110" i="7"/>
  <c r="C110" i="7"/>
  <c r="D78" i="7"/>
  <c r="D77" i="7" s="1"/>
  <c r="D76" i="7" s="1"/>
  <c r="C78" i="7"/>
  <c r="E78" i="7"/>
  <c r="G34" i="8"/>
  <c r="L117" i="3"/>
  <c r="H6" i="10"/>
  <c r="G6" i="10"/>
  <c r="H34" i="8"/>
  <c r="H31" i="8"/>
  <c r="G31" i="8"/>
  <c r="G17" i="8"/>
  <c r="H17" i="8"/>
  <c r="G11" i="8"/>
  <c r="H11" i="8"/>
  <c r="F26" i="8"/>
  <c r="E26" i="8"/>
  <c r="D26" i="8"/>
  <c r="F6" i="8"/>
  <c r="D6" i="8"/>
  <c r="E6" i="8"/>
  <c r="C6" i="8"/>
  <c r="I11" i="3"/>
  <c r="I10" i="3" s="1"/>
  <c r="J85" i="3"/>
  <c r="K18" i="3"/>
  <c r="J46" i="3"/>
  <c r="K22" i="3"/>
  <c r="I94" i="3"/>
  <c r="I93" i="3" s="1"/>
  <c r="G85" i="3"/>
  <c r="G54" i="3"/>
  <c r="K119" i="3"/>
  <c r="K38" i="3"/>
  <c r="K37" i="3"/>
  <c r="K30" i="3"/>
  <c r="K27" i="3"/>
  <c r="K25" i="3"/>
  <c r="K21" i="3"/>
  <c r="K29" i="3"/>
  <c r="K12" i="3"/>
  <c r="B409" i="7"/>
  <c r="A409" i="7"/>
  <c r="B360" i="7"/>
  <c r="A360" i="7"/>
  <c r="B357" i="7"/>
  <c r="A357" i="7"/>
  <c r="B352" i="7"/>
  <c r="A352" i="7"/>
  <c r="B348" i="7"/>
  <c r="A348" i="7"/>
  <c r="B344" i="7"/>
  <c r="A344" i="7"/>
  <c r="B339" i="7"/>
  <c r="A339" i="7"/>
  <c r="B331" i="7"/>
  <c r="A331" i="7"/>
  <c r="B326" i="7"/>
  <c r="A326" i="7"/>
  <c r="B323" i="7"/>
  <c r="A323" i="7"/>
  <c r="B321" i="7"/>
  <c r="B320" i="7"/>
  <c r="A320" i="7"/>
  <c r="B319" i="7"/>
  <c r="B318" i="7"/>
  <c r="A318" i="7"/>
  <c r="B315" i="7"/>
  <c r="A315" i="7"/>
  <c r="B313" i="7"/>
  <c r="A313" i="7"/>
  <c r="B303" i="7"/>
  <c r="A303" i="7"/>
  <c r="B275" i="7"/>
  <c r="A275" i="7"/>
  <c r="B274" i="7"/>
  <c r="A274" i="7"/>
  <c r="B272" i="7"/>
  <c r="A272" i="7"/>
  <c r="B269" i="7"/>
  <c r="A269" i="7"/>
  <c r="B268" i="7"/>
  <c r="A268" i="7"/>
  <c r="B261" i="7"/>
  <c r="A261" i="7"/>
  <c r="B254" i="7"/>
  <c r="A254" i="7"/>
  <c r="B246" i="7"/>
  <c r="A246" i="7"/>
  <c r="B234" i="7"/>
  <c r="A234" i="7"/>
  <c r="B228" i="7"/>
  <c r="A228" i="7"/>
  <c r="B224" i="7"/>
  <c r="A224" i="7"/>
  <c r="B221" i="7"/>
  <c r="A221" i="7"/>
  <c r="B219" i="7"/>
  <c r="A219" i="7"/>
  <c r="B216" i="7"/>
  <c r="A216" i="7"/>
  <c r="B213" i="7"/>
  <c r="A213" i="7"/>
  <c r="B212" i="7"/>
  <c r="A212" i="7"/>
  <c r="B211" i="7"/>
  <c r="A211" i="7"/>
  <c r="B205" i="7"/>
  <c r="A205" i="7"/>
  <c r="B200" i="7"/>
  <c r="A200" i="7"/>
  <c r="B198" i="7"/>
  <c r="A198" i="7"/>
  <c r="B195" i="7"/>
  <c r="A195" i="7"/>
  <c r="B192" i="7"/>
  <c r="A192" i="7"/>
  <c r="B188" i="7"/>
  <c r="A188" i="7"/>
  <c r="B185" i="7"/>
  <c r="A185" i="7"/>
  <c r="B182" i="7"/>
  <c r="A182" i="7"/>
  <c r="B181" i="7"/>
  <c r="A181" i="7"/>
  <c r="B180" i="7"/>
  <c r="B179" i="7"/>
  <c r="A179" i="7"/>
  <c r="B178" i="7"/>
  <c r="A178" i="7"/>
  <c r="B176" i="7"/>
  <c r="A176" i="7"/>
  <c r="B172" i="7"/>
  <c r="A172" i="7"/>
  <c r="B167" i="7"/>
  <c r="A167" i="7"/>
  <c r="B164" i="7"/>
  <c r="A164" i="7"/>
  <c r="B162" i="7"/>
  <c r="A162" i="7"/>
  <c r="B160" i="7"/>
  <c r="A160" i="7"/>
  <c r="B159" i="7"/>
  <c r="A159" i="7"/>
  <c r="B158" i="7"/>
  <c r="A158" i="7"/>
  <c r="B155" i="7"/>
  <c r="A155" i="7"/>
  <c r="B153" i="7"/>
  <c r="A153" i="7"/>
  <c r="B150" i="7"/>
  <c r="A150" i="7"/>
  <c r="B149" i="7"/>
  <c r="A149" i="7"/>
  <c r="B147" i="7"/>
  <c r="A147" i="7"/>
  <c r="B144" i="7"/>
  <c r="A144" i="7"/>
  <c r="B143" i="7"/>
  <c r="A143" i="7"/>
  <c r="B142" i="7"/>
  <c r="A142" i="7"/>
  <c r="B136" i="7"/>
  <c r="A136" i="7"/>
  <c r="B133" i="7"/>
  <c r="A133" i="7"/>
  <c r="B132" i="7"/>
  <c r="A132" i="7"/>
  <c r="B131" i="7"/>
  <c r="B130" i="7"/>
  <c r="A130" i="7"/>
  <c r="B126" i="7"/>
  <c r="A126" i="7"/>
  <c r="B124" i="7"/>
  <c r="A124" i="7"/>
  <c r="B116" i="7"/>
  <c r="A116" i="7"/>
  <c r="B114" i="7"/>
  <c r="A114" i="7"/>
  <c r="B111" i="7"/>
  <c r="A111" i="7"/>
  <c r="B108" i="7"/>
  <c r="A108" i="7"/>
  <c r="B105" i="7"/>
  <c r="A105" i="7"/>
  <c r="B99" i="7"/>
  <c r="A99" i="7"/>
  <c r="B90" i="7"/>
  <c r="A90" i="7"/>
  <c r="B83" i="7"/>
  <c r="A83" i="7"/>
  <c r="A79" i="7"/>
  <c r="B76" i="7"/>
  <c r="B70" i="7"/>
  <c r="F260" i="7" l="1"/>
  <c r="J10" i="3"/>
  <c r="L36" i="3"/>
  <c r="F53" i="7"/>
  <c r="F104" i="7"/>
  <c r="E77" i="7"/>
  <c r="F223" i="7"/>
  <c r="C195" i="7"/>
  <c r="K120" i="3"/>
  <c r="F322" i="7"/>
  <c r="F215" i="7"/>
  <c r="F307" i="7"/>
  <c r="F312" i="7"/>
  <c r="F276" i="7"/>
  <c r="F302" i="7"/>
  <c r="E270" i="7"/>
  <c r="F271" i="7"/>
  <c r="E65" i="7"/>
  <c r="F66" i="7"/>
  <c r="E183" i="7"/>
  <c r="E151" i="7"/>
  <c r="F152" i="7"/>
  <c r="E145" i="7"/>
  <c r="F146" i="7"/>
  <c r="E134" i="7"/>
  <c r="F135" i="7"/>
  <c r="E128" i="7"/>
  <c r="F128" i="7" s="1"/>
  <c r="F129" i="7"/>
  <c r="F118" i="7"/>
  <c r="F110" i="7"/>
  <c r="F78" i="7"/>
  <c r="L101" i="3"/>
  <c r="L105" i="3"/>
  <c r="F29" i="7"/>
  <c r="C23" i="7"/>
  <c r="C5" i="7" s="1"/>
  <c r="F13" i="7"/>
  <c r="D316" i="7"/>
  <c r="D315" i="7" s="1"/>
  <c r="D274" i="7" s="1"/>
  <c r="E350" i="7"/>
  <c r="F350" i="7" s="1"/>
  <c r="E156" i="7"/>
  <c r="E155" i="7" s="1"/>
  <c r="E259" i="7"/>
  <c r="F259" i="7" s="1"/>
  <c r="E410" i="7"/>
  <c r="C409" i="7"/>
  <c r="C316" i="7"/>
  <c r="C315" i="7" s="1"/>
  <c r="E316" i="7"/>
  <c r="E196" i="7"/>
  <c r="C155" i="7"/>
  <c r="C77" i="7"/>
  <c r="D214" i="7"/>
  <c r="D213" i="7" s="1"/>
  <c r="D212" i="7" s="1"/>
  <c r="E214" i="7"/>
  <c r="C214" i="7"/>
  <c r="D181" i="7"/>
  <c r="E109" i="7"/>
  <c r="D109" i="7"/>
  <c r="D108" i="7" s="1"/>
  <c r="D70" i="7" s="1"/>
  <c r="D69" i="7" s="1"/>
  <c r="C109" i="7"/>
  <c r="H26" i="8"/>
  <c r="G6" i="8"/>
  <c r="H6" i="8"/>
  <c r="K24" i="3"/>
  <c r="G36" i="3"/>
  <c r="K36" i="3" s="1"/>
  <c r="J45" i="3"/>
  <c r="K17" i="3"/>
  <c r="L11" i="3"/>
  <c r="I85" i="3"/>
  <c r="I54" i="3" s="1"/>
  <c r="I46" i="3" s="1"/>
  <c r="I45" i="3" s="1"/>
  <c r="I44" i="3" s="1"/>
  <c r="H85" i="3"/>
  <c r="H54" i="3" s="1"/>
  <c r="H46" i="3" s="1"/>
  <c r="L46" i="3" s="1"/>
  <c r="K118" i="3"/>
  <c r="C274" i="7" l="1"/>
  <c r="F196" i="7"/>
  <c r="E195" i="7"/>
  <c r="F195" i="7" s="1"/>
  <c r="E275" i="7"/>
  <c r="F275" i="7" s="1"/>
  <c r="J44" i="3"/>
  <c r="F316" i="7"/>
  <c r="F214" i="7"/>
  <c r="E409" i="7"/>
  <c r="F409" i="7" s="1"/>
  <c r="F410" i="7"/>
  <c r="E269" i="7"/>
  <c r="F270" i="7"/>
  <c r="E64" i="7"/>
  <c r="F65" i="7"/>
  <c r="E182" i="7"/>
  <c r="F156" i="7"/>
  <c r="F155" i="7"/>
  <c r="E150" i="7"/>
  <c r="F150" i="7" s="1"/>
  <c r="F151" i="7"/>
  <c r="E144" i="7"/>
  <c r="F145" i="7"/>
  <c r="E133" i="7"/>
  <c r="F134" i="7"/>
  <c r="E108" i="7"/>
  <c r="F109" i="7"/>
  <c r="E76" i="7"/>
  <c r="F77" i="7"/>
  <c r="L54" i="3"/>
  <c r="L85" i="3"/>
  <c r="L93" i="3"/>
  <c r="L97" i="3"/>
  <c r="G10" i="3"/>
  <c r="F23" i="7"/>
  <c r="E213" i="7"/>
  <c r="E315" i="7"/>
  <c r="F315" i="7" s="1"/>
  <c r="C213" i="7"/>
  <c r="C149" i="7"/>
  <c r="C108" i="7"/>
  <c r="C76" i="7"/>
  <c r="D142" i="7"/>
  <c r="D61" i="7" s="1"/>
  <c r="K11" i="3"/>
  <c r="L10" i="3"/>
  <c r="G46" i="3"/>
  <c r="G45" i="3" s="1"/>
  <c r="K117" i="3"/>
  <c r="E70" i="7" l="1"/>
  <c r="E274" i="7"/>
  <c r="F274" i="7" s="1"/>
  <c r="H45" i="3"/>
  <c r="H44" i="3" s="1"/>
  <c r="E268" i="7"/>
  <c r="F268" i="7" s="1"/>
  <c r="F269" i="7"/>
  <c r="E63" i="7"/>
  <c r="F64" i="7"/>
  <c r="E212" i="7"/>
  <c r="F213" i="7"/>
  <c r="E149" i="7"/>
  <c r="F149" i="7" s="1"/>
  <c r="E143" i="7"/>
  <c r="F143" i="7" s="1"/>
  <c r="F144" i="7"/>
  <c r="E132" i="7"/>
  <c r="F132" i="7" s="1"/>
  <c r="F133" i="7"/>
  <c r="F108" i="7"/>
  <c r="F76" i="7"/>
  <c r="G101" i="3"/>
  <c r="G44" i="3" s="1"/>
  <c r="K10" i="3"/>
  <c r="C212" i="7"/>
  <c r="E181" i="7"/>
  <c r="C70" i="7"/>
  <c r="C69" i="7" s="1"/>
  <c r="K116" i="3"/>
  <c r="L45" i="3" l="1"/>
  <c r="F212" i="7"/>
  <c r="E62" i="7"/>
  <c r="F62" i="7" s="1"/>
  <c r="F63" i="7"/>
  <c r="E142" i="7"/>
  <c r="E69" i="7"/>
  <c r="F70" i="7"/>
  <c r="K115" i="3"/>
  <c r="F69" i="7" l="1"/>
  <c r="E61" i="7"/>
  <c r="K114" i="3"/>
  <c r="K113" i="3" l="1"/>
  <c r="K110" i="3" l="1"/>
  <c r="K109" i="3" l="1"/>
  <c r="K108" i="3" l="1"/>
  <c r="K107" i="3" l="1"/>
  <c r="K106" i="3" l="1"/>
  <c r="K105" i="3" l="1"/>
  <c r="K101" i="3" l="1"/>
  <c r="K100" i="3" l="1"/>
  <c r="K99" i="3" l="1"/>
  <c r="K98" i="3" l="1"/>
  <c r="K97" i="3" l="1"/>
  <c r="K96" i="3" l="1"/>
  <c r="K95" i="3" l="1"/>
  <c r="K94" i="3" l="1"/>
  <c r="K93" i="3" l="1"/>
  <c r="K92" i="3" l="1"/>
  <c r="K91" i="3" l="1"/>
  <c r="K90" i="3" l="1"/>
  <c r="K89" i="3" l="1"/>
  <c r="K88" i="3" l="1"/>
  <c r="K87" i="3" l="1"/>
  <c r="K86" i="3" l="1"/>
  <c r="K85" i="3" l="1"/>
  <c r="K84" i="3" l="1"/>
  <c r="K82" i="3" l="1"/>
  <c r="K81" i="3" l="1"/>
  <c r="K80" i="3" l="1"/>
  <c r="K79" i="3" l="1"/>
  <c r="K78" i="3" l="1"/>
  <c r="K75" i="3" l="1"/>
  <c r="K74" i="3" l="1"/>
  <c r="K73" i="3" l="1"/>
  <c r="K72" i="3" l="1"/>
  <c r="K71" i="3" l="1"/>
  <c r="K70" i="3" l="1"/>
  <c r="K69" i="3" l="1"/>
  <c r="K68" i="3" l="1"/>
  <c r="K67" i="3" l="1"/>
  <c r="K66" i="3" l="1"/>
  <c r="K65" i="3" l="1"/>
  <c r="K64" i="3" l="1"/>
  <c r="K63" i="3" l="1"/>
  <c r="K62" i="3" l="1"/>
  <c r="K61" i="3" l="1"/>
  <c r="K60" i="3" l="1"/>
  <c r="K59" i="3" l="1"/>
  <c r="K58" i="3" l="1"/>
  <c r="K57" i="3" l="1"/>
  <c r="K56" i="3" l="1"/>
  <c r="K55" i="3" l="1"/>
  <c r="K54" i="3" l="1"/>
  <c r="K53" i="3" l="1"/>
  <c r="K52" i="3" l="1"/>
  <c r="K51" i="3" l="1"/>
  <c r="K50" i="3" l="1"/>
  <c r="K49" i="3" l="1"/>
  <c r="K48" i="3" l="1"/>
  <c r="K47" i="3" l="1"/>
  <c r="K46" i="3" l="1"/>
  <c r="L44" i="3" l="1"/>
  <c r="K45" i="3"/>
  <c r="K44" i="3" l="1"/>
  <c r="C26" i="8"/>
  <c r="G26" i="8" s="1"/>
  <c r="C184" i="7"/>
  <c r="F184" i="7" s="1"/>
  <c r="C183" i="7" l="1"/>
  <c r="F183" i="7" s="1"/>
  <c r="C182" i="7" l="1"/>
  <c r="F182" i="7" s="1"/>
  <c r="C181" i="7" l="1"/>
  <c r="F181" i="7" s="1"/>
  <c r="C142" i="7" l="1"/>
  <c r="C61" i="7" l="1"/>
  <c r="F61" i="7" s="1"/>
  <c r="F142" i="7"/>
  <c r="K14" i="1"/>
  <c r="L14" i="1"/>
  <c r="J12" i="1"/>
  <c r="K12" i="1" s="1"/>
  <c r="L12" i="1" l="1"/>
  <c r="J15" i="1"/>
  <c r="K15" i="1" l="1"/>
  <c r="L15" i="1"/>
  <c r="J24" i="1"/>
  <c r="L24" i="1" l="1"/>
  <c r="K24" i="1"/>
</calcChain>
</file>

<file path=xl/sharedStrings.xml><?xml version="1.0" encoding="utf-8"?>
<sst xmlns="http://schemas.openxmlformats.org/spreadsheetml/2006/main" count="612" uniqueCount="247">
  <si>
    <t>PRIHODI UKUPNO</t>
  </si>
  <si>
    <t>RASHODI UKUPNO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</si>
  <si>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</si>
  <si>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</si>
  <si>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</si>
  <si>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</si>
  <si>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</si>
  <si>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</si>
  <si>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</si>
  <si>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</si>
  <si>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</si>
  <si>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</si>
  <si>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</si>
  <si>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</si>
  <si>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</si>
  <si>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…</t>
  </si>
  <si>
    <t>INDEKS</t>
  </si>
  <si>
    <t xml:space="preserve">IZVJEŠTAJ O PRIHODIMA I RASHODIMA PREMA EKONOMSKOJ KLASIFIKACIJI </t>
  </si>
  <si>
    <t>6=5/2*100</t>
  </si>
  <si>
    <t>7=5/4*100</t>
  </si>
  <si>
    <t>Pomoći iz inozemstva i od subjekata unutar općeg proračuna</t>
  </si>
  <si>
    <t xml:space="preserve"> Prihodi od prodaje proizvoda i robe te pruženih usluga i prihodi od donacija</t>
  </si>
  <si>
    <t>Prihodi od prodaje proizvoda i robe te pruženih usluga</t>
  </si>
  <si>
    <t>….</t>
  </si>
  <si>
    <t>Plaće (Bruto)</t>
  </si>
  <si>
    <t>Plaće za redovan rad</t>
  </si>
  <si>
    <t>Naknade troškova zaposlenima</t>
  </si>
  <si>
    <t>Službena putovanja</t>
  </si>
  <si>
    <t>3 Vlastiti prihodi</t>
  </si>
  <si>
    <t>1 Opći prihodi i primici</t>
  </si>
  <si>
    <t>UKUPNO RASHODI</t>
  </si>
  <si>
    <t>IZVJEŠTAJ O PRIHODIMA I RASHODIMA PREMA IZVORIMA FINANCIRANJA</t>
  </si>
  <si>
    <t xml:space="preserve">IZVJEŠTAJ RAČUNA FINANCIRANJA PREMA EKONOMSKOJ KLASIFIKACIJI </t>
  </si>
  <si>
    <t>IZVJEŠTAJ RAČUNA FINANCIRANJA PREMA IZVORIMA FINANCIRANJA</t>
  </si>
  <si>
    <t>IZVJEŠTAJ O RASHODIMA PREMA FUNKCIJSKOJ KLASIFIKACIJI</t>
  </si>
  <si>
    <t>5=4/3*100</t>
  </si>
  <si>
    <t>INDEKS**</t>
  </si>
  <si>
    <t>UKUPNO PRIHODI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</si>
  <si>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</si>
  <si>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</si>
  <si>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</si>
  <si>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</si>
  <si>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</si>
  <si>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</si>
  <si>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RAZLIKA PRIMITAKA I IZDATAKA</t>
  </si>
  <si>
    <t>SAŽETAK  RAČUNA PRIHODA I RASHODA I  RAČUNA FINANCIRANJA</t>
  </si>
  <si>
    <t>PRENESENI VIŠAK/MANJAK IZ PRETHODNE GODINE</t>
  </si>
  <si>
    <t xml:space="preserve"> RAČUN FINANCIRANJA</t>
  </si>
  <si>
    <t>IZVJEŠTAJ PO ORGANIZACIJSKOJ KLASIFIKACIJI</t>
  </si>
  <si>
    <t>IZVJEŠTAJ PO PROGRAMSKOJ KLASIFIKACIJI</t>
  </si>
  <si>
    <t xml:space="preserve">RAČUN PRIHODA I RASHODA </t>
  </si>
  <si>
    <t>SAŽETAK RAČUNA FINANCIRANJA</t>
  </si>
  <si>
    <t>RAZLIKA - VIŠAK MANJAK</t>
  </si>
  <si>
    <t>SAŽETAK  RAČUNA PRIHODA I RASHODA I  RAČUNA FINANCIRANJA  može sadržavati i dodatne podatke.</t>
  </si>
  <si>
    <t>PRIJENOS VIŠKA/MANJKA U SLJEDEĆE RAZDOBLJE</t>
  </si>
  <si>
    <t>SAŽETAK RAČUNA PRIHODA I RASHODA</t>
  </si>
  <si>
    <t xml:space="preserve">OSTVARENJE/IZVRŠENJE 
N-1. </t>
  </si>
  <si>
    <t>IZVORNI PLAN ILI REBALANS N.*</t>
  </si>
  <si>
    <t>TEKUĆI PLAN N.*</t>
  </si>
  <si>
    <t xml:space="preserve">OSTVARENJE/IZVRŠENJE 
N. </t>
  </si>
  <si>
    <t>Napomena:  Iznosi u stupcu "OSTVARENJE/IZVRŠENJE N-1." preračunavaju se iz kuna u eure prema fiksnom tečaju konverzije (1 EUR=7,53450 kuna) i po pravilima za preračunavanje i zaokruživanje.</t>
  </si>
  <si>
    <t xml:space="preserve">Napomena : "N" označava razdoblje </t>
  </si>
  <si>
    <t xml:space="preserve"> IZVRŠENJE 
N. </t>
  </si>
  <si>
    <t xml:space="preserve">* Opći i posebni dio izvještaja o izvršenju proračuna sadrži samo izvorni plan ako od donošenja proračuna nije bilo izmjena i dopuna niti izvršenih preraspodjela odnosno izvorni plan i tekući plan ako je od donošenja proračuna bilo naknadno izvršenih preraspodjela.  
Opći i posebni dio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</si>
  <si>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izvještaja ne sadrži "TEKUĆI PLAN N.", "INDEKS"("OSTVARENJE/IZVRŠENJE N."/"TEKUĆI PLAN N.") iskazuje se kao "OSTVARENJE/IZVRŠENJE N."/"IZVORNI PLAN N." ODNOSNO "REBALANS N." </t>
  </si>
  <si>
    <t>Pomoći proračunskim korisnicima iz proračuna koji im nije nadležan</t>
  </si>
  <si>
    <t>Tekuće pomoći iz državnog proračuna temeljem prijenosa EU sredstava</t>
  </si>
  <si>
    <t>Tekuće pomoći proračunskim korisnicima iz proračuna koji im nije nadležan</t>
  </si>
  <si>
    <t>Pomoći iz državnog proračuna temeljem prijenosa EU sredstava</t>
  </si>
  <si>
    <t>Prihodi od imovine</t>
  </si>
  <si>
    <t>Prihodi od financijske imovine</t>
  </si>
  <si>
    <t>Kamate na oročena sredstva i depozite po viđenju</t>
  </si>
  <si>
    <t>Ostali prihodi od financijske imovine</t>
  </si>
  <si>
    <t>Prihodi od upravnih i administrativnih pristojbi, pristojbi po posebnim propisima i naknada</t>
  </si>
  <si>
    <t>Prihodi po posebnim propisima</t>
  </si>
  <si>
    <t>Ostali nespomenuti prihodi</t>
  </si>
  <si>
    <t>Prihodi od pruženih usluga</t>
  </si>
  <si>
    <t>Donacije od pravnih i fizičkih osoba izvan općeg proračuna</t>
  </si>
  <si>
    <t>Tekuće donacije</t>
  </si>
  <si>
    <t>Prihodi iz nadležnog proračuna i od HZZO-a temeljem ugovornih obveza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</si>
  <si>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</si>
  <si>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</si>
  <si>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</si>
  <si>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Primici od financijske imovine</t>
  </si>
  <si>
    <t>Plaće za prekovremeni rad</t>
  </si>
  <si>
    <t>Ostali rashodi za zaposlene</t>
  </si>
  <si>
    <t>Doprinosi na plaće</t>
  </si>
  <si>
    <t>Doprinosi za obvezno zdravstveno osiguranje</t>
  </si>
  <si>
    <t>Naknade za prijevoz, za rad na terenu i odvojeni život</t>
  </si>
  <si>
    <t>Stručno usavršavanje zaposlenika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</si>
  <si>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</si>
  <si>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</si>
  <si>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</si>
  <si>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</si>
  <si>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</si>
  <si>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</si>
  <si>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</si>
  <si>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</si>
  <si>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</si>
  <si>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</si>
  <si>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</si>
  <si>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</si>
  <si>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</si>
  <si>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</si>
  <si>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</si>
  <si>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</si>
  <si>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</si>
  <si>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</si>
  <si>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Premije osiguranja</t>
  </si>
  <si>
    <t>Reprezentacija</t>
  </si>
  <si>
    <t>Članarine i norme</t>
  </si>
  <si>
    <t>Pristojbe i naknade</t>
  </si>
  <si>
    <t>Financijski rashodi</t>
  </si>
  <si>
    <t>Kamate za primljene kredite i zajmove</t>
  </si>
  <si>
    <t>Kamate za primljene kredite i zajmove od kreditnih i ostalih financijskih institucija izvan javnog sektora</t>
  </si>
  <si>
    <t>Ostali financijski rashodi</t>
  </si>
  <si>
    <t>Bankarske usluge i usluge platnog prometa</t>
  </si>
  <si>
    <t>Negativne tečajne razlike i razlike zbog primjene valutne klauzule</t>
  </si>
  <si>
    <t>Zatezne kamate</t>
  </si>
  <si>
    <t>Ostali nespomenuti financijski rashodi</t>
  </si>
  <si>
    <t>Pomoći dane u inozemstvo i unutar općeg proračuna</t>
  </si>
  <si>
    <t>Prijenosi između proračunskih korisnika istog proračuna</t>
  </si>
  <si>
    <t>Tekući prijenosi između proračunskih korisnika istog proračuna temeljem prijenosa EU sredstava</t>
  </si>
  <si>
    <t>Kapitalni prijenosi između proračunskih korisnika istog proračuna temeljem prijenosa EU sredstava</t>
  </si>
  <si>
    <t>Ostali rashodi</t>
  </si>
  <si>
    <t>Tekuće donacije u naravi</t>
  </si>
  <si>
    <t>Tekuće donacije iz EU sredstava</t>
  </si>
  <si>
    <t>Rashodi za nabavu proizvedene dugotrajne imovine</t>
  </si>
  <si>
    <t>Postrojenja i oprema</t>
  </si>
  <si>
    <t>Uredska oprema i namještaj</t>
  </si>
  <si>
    <t>Komunikacijska oprema</t>
  </si>
  <si>
    <t>Oprema za održavanje i zaštitu</t>
  </si>
  <si>
    <t>Uređaji, strojevi i oprema za ostale namjene</t>
  </si>
  <si>
    <t>Knjige, umjetnička djela i ostale izložbene vrijednosti</t>
  </si>
  <si>
    <t xml:space="preserve">Knjige </t>
  </si>
  <si>
    <t>Nematerijalna proizvedena imovina</t>
  </si>
  <si>
    <t>Ostala nematerijalna proizvedena imovina</t>
  </si>
  <si>
    <t>Rashodi za dodatna ulaganja na nefinancijskoj imovini</t>
  </si>
  <si>
    <t>Dodatna ulaganja na građevinskim objektima</t>
  </si>
  <si>
    <t xml:space="preserve">  11 Opći prihodi i primici</t>
  </si>
  <si>
    <t xml:space="preserve">  32 Vlastiti prihodi-proračunski korisnici</t>
  </si>
  <si>
    <t>4 Prihodi za posebne namjene</t>
  </si>
  <si>
    <t xml:space="preserve">  43 Ostali prihodi za posebne namjene</t>
  </si>
  <si>
    <t xml:space="preserve">  44 Decentralizirana sredstva</t>
  </si>
  <si>
    <t>5 Pomoći</t>
  </si>
  <si>
    <t xml:space="preserve">  58 Ostale pomoći PK</t>
  </si>
  <si>
    <t xml:space="preserve">  59 Pomoći/Fondovi EU PK</t>
  </si>
  <si>
    <t>6 Donacije</t>
  </si>
  <si>
    <t xml:space="preserve">  62 Donacije-proračunski korisnici</t>
  </si>
  <si>
    <t>8 Namjenski primici</t>
  </si>
  <si>
    <t xml:space="preserve">  85 Namjenski primici-proračunski korisnici</t>
  </si>
  <si>
    <t>09 Obrazovanje</t>
  </si>
  <si>
    <t>092 Srednjoškolsko obrazovanje</t>
  </si>
  <si>
    <t>096 Dodatne usluge u obrazovanju</t>
  </si>
  <si>
    <t>Primljeni krediti i zajmovi od kreditnih i ostalih financijskih institucija izvan javnog sektora</t>
  </si>
  <si>
    <t>Primljeni krediti od tuzemnih kreditnih institucija izvan javnog sektora</t>
  </si>
  <si>
    <t>PRIMICI UKUPNO</t>
  </si>
  <si>
    <t>8 Namjenski primici od zaduživanja</t>
  </si>
  <si>
    <t xml:space="preserve">  85 Namjenski primici PK</t>
  </si>
  <si>
    <t>IZDACI UKUPNO</t>
  </si>
  <si>
    <t>Upravni odjel za obrazovanje, kulturu i sport</t>
  </si>
  <si>
    <t>Razdjel 102</t>
  </si>
  <si>
    <t>Glava 102</t>
  </si>
  <si>
    <t>02 Ustanove u obrazovanju</t>
  </si>
  <si>
    <t>Proračunski korisnik 102</t>
  </si>
  <si>
    <t>18686 Turistička i ugostiteljska škola Dubrovnik</t>
  </si>
  <si>
    <t>IZVJEŠTAJ O IZVRŠENJU PRORAČUNA JEDINICE LOKALNE I PODRUČNE (REGIONALNE) SAMOUPRAVE ZA 2023. GODINU</t>
  </si>
  <si>
    <t>Prijevozna sredstva</t>
  </si>
  <si>
    <t>Prijevozna sredstva u cestovnom prometu</t>
  </si>
  <si>
    <t>1207</t>
  </si>
  <si>
    <t>Zakonski standard ustanova u obrazovanju</t>
  </si>
  <si>
    <t>Odgoj i obrazovanje</t>
  </si>
  <si>
    <t>K120208</t>
  </si>
  <si>
    <t>Kapitalni projekti u školstvu</t>
  </si>
  <si>
    <t>1.1.</t>
  </si>
  <si>
    <t>Opći prihodi i primici</t>
  </si>
  <si>
    <t>Materijal i dijelovi za tekuće i investicisjko održavanje</t>
  </si>
  <si>
    <t>Usluge tekućeg i inesticijskog održavanja</t>
  </si>
  <si>
    <t>Plaće za redovni rad</t>
  </si>
  <si>
    <t>Pristojbe i nakande</t>
  </si>
  <si>
    <t xml:space="preserve">Ostali rashodi  </t>
  </si>
  <si>
    <t xml:space="preserve">Naknade za prijevoz, za rad na terenu i odvojeni život </t>
  </si>
  <si>
    <t>Nagativne tečajne razlike</t>
  </si>
  <si>
    <t>Kamate za primljene kredite i zajmove od kreditnih i ostalih financijskih institucija uzvan javnog sektora</t>
  </si>
  <si>
    <t>Uređaji, strojevi i oprema ostale namjene</t>
  </si>
  <si>
    <t>Ostala nematerijelna proizvedena imovina</t>
  </si>
  <si>
    <t>Prihodi od prodaje proizvoda i robe te pruženih usluga, prihodi od donacija...</t>
  </si>
  <si>
    <t>Prihodi od upravnih i administrativnih pristojbi...</t>
  </si>
  <si>
    <t>Prihodi iz nadležnog proračuna</t>
  </si>
  <si>
    <t>Pomoći iz inozemstva i od subjekta unutar općeg proračuna</t>
  </si>
  <si>
    <t>Tekuće pomoći proračunskim korisnicima</t>
  </si>
  <si>
    <t>Pomoći temeljem prijenosa EU sredstava</t>
  </si>
  <si>
    <t>Tekuće pomoći temeljem prijenosa EU sredstava</t>
  </si>
  <si>
    <t>Primljeni krediti i zajmovi od kreditnih i ostalih financijskih institucija</t>
  </si>
  <si>
    <t>Primljeni krediti od tuzemnih kreditnih institucija</t>
  </si>
  <si>
    <t>OSTVARENJE/IZVRŠENJE 
2024.</t>
  </si>
  <si>
    <t xml:space="preserve">OSTVARENJE/IZVRŠENJE 
2024. </t>
  </si>
  <si>
    <t>Izdaci za financijsku imovinu</t>
  </si>
  <si>
    <t>Otplata glavnice primljenih kredita i zajmova od kreditnih i ostalih financijskih institucija</t>
  </si>
  <si>
    <t>Otplata glavnice primljenih kredita od tuzemnih kreditnih institucija</t>
  </si>
  <si>
    <t>Plaće za zaposlene</t>
  </si>
  <si>
    <t>Namirnice</t>
  </si>
  <si>
    <t>Sudske pristojbe</t>
  </si>
  <si>
    <t>Izdaci za otplatu glavnice primljenih kredita</t>
  </si>
  <si>
    <t>Otplata glavnice primljenih kredita i zajmova od kreditnih i ostalih financijskih institucija izvan</t>
  </si>
  <si>
    <t>3.2.1.</t>
  </si>
  <si>
    <t>Vlastiti prihodi-proračunski korisnici</t>
  </si>
  <si>
    <t>Doprinosi za obavezno zdr. Osiguranje</t>
  </si>
  <si>
    <t>Ostale nespomenute usluge</t>
  </si>
  <si>
    <t>Oprema za održavanje prostorija</t>
  </si>
  <si>
    <t>Tisak</t>
  </si>
  <si>
    <t>Obvezni zdrav.pregledi</t>
  </si>
  <si>
    <t>Ostale računalne usluge</t>
  </si>
  <si>
    <t>Usluge čišćenja, pranja</t>
  </si>
  <si>
    <t>Razultati poslovanja</t>
  </si>
  <si>
    <t>,</t>
  </si>
  <si>
    <t>IZVORNI PLAN ILI REBALANS 2025.</t>
  </si>
  <si>
    <t>OSTVARENJE/IZVRŠENJE 
2025.</t>
  </si>
  <si>
    <t xml:space="preserve">OSTVARENJE/IZVRŠENJE  2025. </t>
  </si>
  <si>
    <t xml:space="preserve">OSTVARENJE/IZVRŠENJE 
2025. </t>
  </si>
  <si>
    <t xml:space="preserve"> IZVRŠENJE 
2024. </t>
  </si>
  <si>
    <t xml:space="preserve">IZVRŠENJE 
2025. </t>
  </si>
  <si>
    <t>OSTVARENJE/ IZVRŠENJE 
2024.</t>
  </si>
  <si>
    <t>TEKUĆI PLAN 2025.</t>
  </si>
  <si>
    <t xml:space="preserve"> IZVRŠENJE 
2025.</t>
  </si>
  <si>
    <t>Troškovi sudskih postupaka</t>
  </si>
  <si>
    <t>Kapitalna ulaganja u srednje škole</t>
  </si>
  <si>
    <t>A120707</t>
  </si>
  <si>
    <t>4.4.1.</t>
  </si>
  <si>
    <t>Decentralizirana sredstva</t>
  </si>
  <si>
    <t>11 Opći prihodi i primici</t>
  </si>
  <si>
    <t>Službena i radna odjeća i obuća</t>
  </si>
  <si>
    <t>Usluge platnog prometa</t>
  </si>
  <si>
    <t xml:space="preserve">Ostali nespomenuti financijski rashodi </t>
  </si>
  <si>
    <t>Naknade troškova osobama izvan radnog odnosa</t>
  </si>
  <si>
    <t>Naknade troškova službenog puta</t>
  </si>
  <si>
    <t>Rashodi za nabavu neproizvedene dugotrajne imovine</t>
  </si>
  <si>
    <t>Licence</t>
  </si>
  <si>
    <t>Nematerijalna imovina</t>
  </si>
  <si>
    <t>Seminari,savjetovanja</t>
  </si>
  <si>
    <t>Računalna oprema</t>
  </si>
  <si>
    <t xml:space="preserve">Oprema   </t>
  </si>
  <si>
    <t>Međunarodne članarine</t>
  </si>
  <si>
    <t>zatezne kamate</t>
  </si>
  <si>
    <t>računala i računalna oprema</t>
  </si>
  <si>
    <t xml:space="preserve">oprema  </t>
  </si>
  <si>
    <t>Kazne, upravne mjere i ostali prihodi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</si>
</sst>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3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4"/>
      <name val="Arial"/>
      <family val="2"/>
      <charset val="238"/>
    </font>
    <font>
      <b/>
      <sz val="10"/>
      <color rgb="FF00B050"/>
      <name val="Arial"/>
      <family val="2"/>
      <charset val="238"/>
    </font>
    <font>
      <b/>
      <sz val="10"/>
      <color rgb="FF0070C0"/>
      <name val="Arial"/>
      <family val="2"/>
      <charset val="238"/>
    </font>
    <font>
      <sz val="9"/>
      <color indexed="8"/>
      <name val="Arial"/>
      <family val="2"/>
      <charset val="238"/>
    </font>
    <font>
      <b/>
      <sz val="10"/>
      <color theme="9"/>
      <name val="Arial"/>
      <family val="2"/>
      <charset val="238"/>
    </font>
    <font>
      <sz val="10"/>
      <color rgb="FF00B05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8"/>
      <name val="Arial"/>
      <family val="2"/>
      <charset val="238"/>
    </font>
    <font>
      <sz val="10"/>
      <color theme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>
      <alignment horizontal="right"/>
    </xf>
    <xf numFmtId="0" fontId="11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3" xfId="0" quotePrefix="1" applyNumberFormat="1" applyFont="1" applyFill="1" applyBorder="1" applyAlignment="1" applyProtection="1">
      <alignment horizontal="center" vertical="center" wrapText="1"/>
    </xf>
    <xf numFmtId="0" fontId="15" fillId="2" borderId="3" xfId="0" applyNumberFormat="1" applyFont="1" applyFill="1" applyBorder="1" applyAlignment="1" applyProtection="1">
      <alignment horizontal="center" vertical="center" wrapText="1"/>
    </xf>
    <xf numFmtId="0" fontId="15" fillId="0" borderId="3" xfId="0" quotePrefix="1" applyNumberFormat="1" applyFont="1" applyFill="1" applyBorder="1" applyAlignment="1" applyProtection="1">
      <alignment horizontal="center" vertical="center" wrapText="1"/>
    </xf>
    <xf numFmtId="0" fontId="16" fillId="0" borderId="0" xfId="0" applyFont="1"/>
    <xf numFmtId="0" fontId="0" fillId="0" borderId="3" xfId="0" applyBorder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NumberFormat="1" applyFont="1" applyFill="1" applyBorder="1" applyAlignment="1" applyProtection="1">
      <alignment horizontal="left" vertical="center" wrapText="1" indent="1"/>
    </xf>
    <xf numFmtId="0" fontId="10" fillId="2" borderId="3" xfId="0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vertical="center" wrapText="1"/>
    </xf>
    <xf numFmtId="0" fontId="18" fillId="0" borderId="0" xfId="0" applyFont="1" applyAlignment="1">
      <alignment vertical="center"/>
    </xf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15" fillId="3" borderId="3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15" fillId="3" borderId="4" xfId="0" applyNumberFormat="1" applyFont="1" applyFill="1" applyBorder="1" applyAlignment="1" applyProtection="1">
      <alignment horizontal="center" vertical="center" wrapText="1"/>
    </xf>
    <xf numFmtId="0" fontId="0" fillId="2" borderId="0" xfId="0" applyFill="1"/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left" vertical="center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vertical="center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12" fillId="2" borderId="0" xfId="0" applyFont="1" applyFill="1" applyAlignment="1">
      <alignment wrapText="1"/>
    </xf>
    <xf numFmtId="0" fontId="1" fillId="2" borderId="5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/>
    <xf numFmtId="0" fontId="7" fillId="2" borderId="0" xfId="0" quotePrefix="1" applyNumberFormat="1" applyFont="1" applyFill="1" applyBorder="1" applyAlignment="1" applyProtection="1">
      <alignment horizontal="left" wrapText="1"/>
    </xf>
    <xf numFmtId="0" fontId="8" fillId="2" borderId="0" xfId="0" applyNumberFormat="1" applyFont="1" applyFill="1" applyBorder="1" applyAlignment="1" applyProtection="1">
      <alignment wrapText="1"/>
    </xf>
    <xf numFmtId="3" fontId="5" fillId="2" borderId="0" xfId="0" applyNumberFormat="1" applyFont="1" applyFill="1" applyBorder="1" applyAlignment="1">
      <alignment horizontal="right"/>
    </xf>
    <xf numFmtId="0" fontId="18" fillId="2" borderId="5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20" fillId="2" borderId="3" xfId="0" applyFont="1" applyFill="1" applyBorder="1" applyAlignment="1">
      <alignment horizontal="left" vertical="center" wrapText="1"/>
    </xf>
    <xf numFmtId="0" fontId="21" fillId="2" borderId="3" xfId="0" applyFont="1" applyFill="1" applyBorder="1" applyAlignment="1">
      <alignment horizontal="left" vertical="center" wrapText="1"/>
    </xf>
    <xf numFmtId="0" fontId="22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23" fillId="2" borderId="3" xfId="0" applyFont="1" applyFill="1" applyBorder="1" applyAlignment="1">
      <alignment horizontal="left" vertical="center" wrapText="1"/>
    </xf>
    <xf numFmtId="4" fontId="6" fillId="0" borderId="3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6" fillId="4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2" fontId="0" fillId="0" borderId="3" xfId="0" applyNumberFormat="1" applyBorder="1"/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24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right" vertical="center" wrapText="1"/>
    </xf>
    <xf numFmtId="4" fontId="3" fillId="2" borderId="3" xfId="0" applyNumberFormat="1" applyFont="1" applyFill="1" applyBorder="1" applyAlignment="1">
      <alignment horizontal="left" vertical="center"/>
    </xf>
    <xf numFmtId="0" fontId="25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left" vertical="center"/>
    </xf>
    <xf numFmtId="4" fontId="20" fillId="2" borderId="3" xfId="0" applyNumberFormat="1" applyFont="1" applyFill="1" applyBorder="1" applyAlignment="1">
      <alignment horizontal="left" vertical="center"/>
    </xf>
    <xf numFmtId="4" fontId="27" fillId="2" borderId="3" xfId="0" applyNumberFormat="1" applyFont="1" applyFill="1" applyBorder="1" applyAlignment="1">
      <alignment horizontal="left" vertical="center"/>
    </xf>
    <xf numFmtId="4" fontId="28" fillId="2" borderId="3" xfId="0" applyNumberFormat="1" applyFont="1" applyFill="1" applyBorder="1" applyAlignment="1">
      <alignment horizontal="left" vertical="center"/>
    </xf>
    <xf numFmtId="4" fontId="29" fillId="2" borderId="3" xfId="0" applyNumberFormat="1" applyFont="1" applyFill="1" applyBorder="1" applyAlignment="1">
      <alignment horizontal="left" vertical="center"/>
    </xf>
    <xf numFmtId="4" fontId="22" fillId="2" borderId="3" xfId="0" applyNumberFormat="1" applyFont="1" applyFill="1" applyBorder="1" applyAlignment="1">
      <alignment horizontal="left" vertical="center"/>
    </xf>
    <xf numFmtId="4" fontId="26" fillId="2" borderId="3" xfId="0" applyNumberFormat="1" applyFont="1" applyFill="1" applyBorder="1" applyAlignment="1">
      <alignment horizontal="left" vertical="center"/>
    </xf>
    <xf numFmtId="4" fontId="11" fillId="2" borderId="3" xfId="0" applyNumberFormat="1" applyFont="1" applyFill="1" applyBorder="1" applyAlignment="1">
      <alignment horizontal="left" vertical="center"/>
    </xf>
    <xf numFmtId="0" fontId="17" fillId="2" borderId="3" xfId="0" applyFont="1" applyFill="1" applyBorder="1" applyAlignment="1">
      <alignment horizontal="left" vertical="center" wrapText="1"/>
    </xf>
    <xf numFmtId="4" fontId="23" fillId="2" borderId="3" xfId="0" applyNumberFormat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4" fontId="0" fillId="0" borderId="0" xfId="0" applyNumberFormat="1" applyAlignment="1">
      <alignment horizontal="left" vertical="center"/>
    </xf>
    <xf numFmtId="4" fontId="6" fillId="3" borderId="3" xfId="0" applyNumberFormat="1" applyFont="1" applyFill="1" applyBorder="1" applyAlignment="1" applyProtection="1">
      <alignment horizontal="center" vertical="center" wrapText="1"/>
    </xf>
    <xf numFmtId="0" fontId="30" fillId="0" borderId="0" xfId="0" applyFont="1" applyAlignment="1">
      <alignment horizontal="left" vertical="center"/>
    </xf>
    <xf numFmtId="0" fontId="11" fillId="2" borderId="3" xfId="0" quotePrefix="1" applyFont="1" applyFill="1" applyBorder="1" applyAlignment="1">
      <alignment horizontal="center" vertical="center"/>
    </xf>
    <xf numFmtId="0" fontId="11" fillId="2" borderId="3" xfId="0" quotePrefix="1" applyFont="1" applyFill="1" applyBorder="1" applyAlignment="1">
      <alignment horizontal="right" vertical="center"/>
    </xf>
    <xf numFmtId="0" fontId="10" fillId="2" borderId="1" xfId="0" quotePrefix="1" applyFont="1" applyFill="1" applyBorder="1" applyAlignment="1">
      <alignment horizontal="left" vertical="center"/>
    </xf>
    <xf numFmtId="4" fontId="3" fillId="2" borderId="4" xfId="0" applyNumberFormat="1" applyFont="1" applyFill="1" applyBorder="1" applyAlignment="1">
      <alignment horizontal="right"/>
    </xf>
    <xf numFmtId="0" fontId="11" fillId="2" borderId="3" xfId="0" quotePrefix="1" applyFont="1" applyFill="1" applyBorder="1" applyAlignment="1">
      <alignment horizontal="left" vertical="center" wrapText="1"/>
    </xf>
    <xf numFmtId="0" fontId="11" fillId="2" borderId="3" xfId="0" quotePrefix="1" applyFont="1" applyFill="1" applyBorder="1" applyAlignment="1">
      <alignment horizontal="center" vertical="center" wrapText="1"/>
    </xf>
    <xf numFmtId="0" fontId="11" fillId="2" borderId="3" xfId="0" quotePrefix="1" applyFont="1" applyFill="1" applyBorder="1" applyAlignment="1">
      <alignment horizontal="right" vertical="center" wrapText="1"/>
    </xf>
    <xf numFmtId="4" fontId="24" fillId="2" borderId="3" xfId="0" applyNumberFormat="1" applyFont="1" applyFill="1" applyBorder="1" applyAlignment="1">
      <alignment horizontal="right"/>
    </xf>
    <xf numFmtId="0" fontId="17" fillId="0" borderId="0" xfId="0" applyFont="1" applyAlignment="1">
      <alignment vertical="center" wrapText="1" readingOrder="1"/>
    </xf>
    <xf numFmtId="4" fontId="6" fillId="2" borderId="3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4" fontId="3" fillId="2" borderId="3" xfId="0" applyNumberFormat="1" applyFont="1" applyFill="1" applyBorder="1" applyAlignment="1">
      <alignment horizontal="right"/>
    </xf>
    <xf numFmtId="0" fontId="1" fillId="0" borderId="0" xfId="0" applyFont="1"/>
    <xf numFmtId="4" fontId="3" fillId="2" borderId="3" xfId="0" applyNumberFormat="1" applyFont="1" applyFill="1" applyBorder="1" applyAlignment="1" applyProtection="1">
      <alignment horizontal="center" vertical="center" wrapText="1"/>
    </xf>
    <xf numFmtId="0" fontId="11" fillId="2" borderId="3" xfId="0" applyFont="1" applyFill="1" applyBorder="1" applyAlignment="1">
      <alignment horizontal="right" vertical="center" wrapText="1"/>
    </xf>
    <xf numFmtId="4" fontId="22" fillId="2" borderId="3" xfId="0" applyNumberFormat="1" applyFont="1" applyFill="1" applyBorder="1" applyAlignment="1" applyProtection="1">
      <alignment horizontal="center" vertical="center" wrapText="1"/>
    </xf>
    <xf numFmtId="0" fontId="31" fillId="0" borderId="0" xfId="0" applyFont="1"/>
    <xf numFmtId="14" fontId="22" fillId="2" borderId="3" xfId="0" applyNumberFormat="1" applyFont="1" applyFill="1" applyBorder="1" applyAlignment="1">
      <alignment horizontal="left" vertical="center" wrapText="1"/>
    </xf>
    <xf numFmtId="4" fontId="32" fillId="0" borderId="6" xfId="0" applyNumberFormat="1" applyFont="1" applyBorder="1" applyAlignment="1" applyProtection="1">
      <alignment horizontal="right" vertical="top" shrinkToFit="1"/>
      <protection locked="0"/>
    </xf>
    <xf numFmtId="4" fontId="33" fillId="0" borderId="6" xfId="0" applyNumberFormat="1" applyFont="1" applyBorder="1" applyAlignment="1" applyProtection="1">
      <alignment horizontal="right" vertical="top" shrinkToFit="1"/>
      <protection locked="0"/>
    </xf>
    <xf numFmtId="0" fontId="0" fillId="0" borderId="0" xfId="0" applyFont="1"/>
    <xf numFmtId="0" fontId="6" fillId="0" borderId="3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2" borderId="3" xfId="0" applyNumberFormat="1" applyFont="1" applyFill="1" applyBorder="1" applyAlignment="1" applyProtection="1">
      <alignment horizontal="left" vertical="center"/>
    </xf>
    <xf numFmtId="2" fontId="22" fillId="2" borderId="3" xfId="0" applyNumberFormat="1" applyFont="1" applyFill="1" applyBorder="1" applyAlignment="1">
      <alignment horizontal="left" vertical="center" wrapText="1"/>
    </xf>
    <xf numFmtId="0" fontId="34" fillId="2" borderId="3" xfId="0" applyFont="1" applyFill="1" applyBorder="1" applyAlignment="1">
      <alignment horizontal="left" vertical="center" wrapText="1"/>
    </xf>
    <xf numFmtId="0" fontId="35" fillId="2" borderId="3" xfId="0" applyFont="1" applyFill="1" applyBorder="1" applyAlignment="1">
      <alignment horizontal="right" vertical="center" wrapText="1"/>
    </xf>
    <xf numFmtId="0" fontId="34" fillId="2" borderId="3" xfId="0" applyFont="1" applyFill="1" applyBorder="1" applyAlignment="1">
      <alignment horizontal="center" vertical="center" wrapText="1"/>
    </xf>
    <xf numFmtId="4" fontId="34" fillId="2" borderId="3" xfId="0" applyNumberFormat="1" applyFont="1" applyFill="1" applyBorder="1" applyAlignment="1">
      <alignment horizontal="left" vertical="center"/>
    </xf>
    <xf numFmtId="4" fontId="35" fillId="2" borderId="3" xfId="0" applyNumberFormat="1" applyFont="1" applyFill="1" applyBorder="1" applyAlignment="1">
      <alignment horizontal="left" vertical="center"/>
    </xf>
    <xf numFmtId="4" fontId="33" fillId="0" borderId="0" xfId="0" applyNumberFormat="1" applyFont="1" applyBorder="1" applyAlignment="1" applyProtection="1">
      <alignment horizontal="right" vertical="top" shrinkToFit="1"/>
      <protection locked="0"/>
    </xf>
    <xf numFmtId="0" fontId="19" fillId="2" borderId="5" xfId="0" applyNumberFormat="1" applyFont="1" applyFill="1" applyBorder="1" applyAlignment="1" applyProtection="1">
      <alignment horizontal="left" wrapText="1"/>
    </xf>
    <xf numFmtId="0" fontId="11" fillId="3" borderId="1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left" vertical="center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7" fillId="2" borderId="0" xfId="0" quotePrefix="1" applyNumberFormat="1" applyFont="1" applyFill="1" applyBorder="1" applyAlignment="1" applyProtection="1">
      <alignment horizontal="left" wrapText="1"/>
    </xf>
    <xf numFmtId="0" fontId="6" fillId="3" borderId="3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9" fillId="0" borderId="3" xfId="0" applyNumberFormat="1" applyFont="1" applyFill="1" applyBorder="1" applyAlignment="1" applyProtection="1">
      <alignment vertical="center" wrapText="1"/>
    </xf>
    <xf numFmtId="0" fontId="11" fillId="3" borderId="3" xfId="0" quotePrefix="1" applyNumberFormat="1" applyFont="1" applyFill="1" applyBorder="1" applyAlignment="1" applyProtection="1">
      <alignment horizontal="left" vertical="center" wrapText="1"/>
    </xf>
    <xf numFmtId="0" fontId="9" fillId="3" borderId="3" xfId="0" applyNumberFormat="1" applyFont="1" applyFill="1" applyBorder="1" applyAlignment="1" applyProtection="1">
      <alignment vertical="center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6" fillId="0" borderId="3" xfId="0" quotePrefix="1" applyFont="1" applyBorder="1" applyAlignment="1">
      <alignment horizontal="center" wrapText="1"/>
    </xf>
    <xf numFmtId="0" fontId="15" fillId="0" borderId="3" xfId="0" quotePrefix="1" applyFont="1" applyBorder="1" applyAlignment="1">
      <alignment horizontal="center" wrapText="1"/>
    </xf>
    <xf numFmtId="0" fontId="11" fillId="3" borderId="3" xfId="0" applyNumberFormat="1" applyFont="1" applyFill="1" applyBorder="1" applyAlignment="1" applyProtection="1">
      <alignment horizontal="left" vertical="center" wrapText="1"/>
    </xf>
    <xf numFmtId="0" fontId="9" fillId="3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>
      <alignment vertical="center"/>
    </xf>
    <xf numFmtId="0" fontId="13" fillId="2" borderId="0" xfId="0" applyNumberFormat="1" applyFont="1" applyFill="1" applyBorder="1" applyAlignment="1" applyProtection="1">
      <alignment vertical="center" wrapText="1"/>
    </xf>
    <xf numFmtId="0" fontId="17" fillId="2" borderId="0" xfId="0" applyNumberFormat="1" applyFont="1" applyFill="1" applyBorder="1" applyAlignment="1" applyProtection="1">
      <alignment horizontal="left" vertical="center" wrapText="1"/>
    </xf>
    <xf numFmtId="0" fontId="12" fillId="2" borderId="0" xfId="0" applyFont="1" applyFill="1" applyAlignment="1">
      <alignment wrapText="1"/>
    </xf>
    <xf numFmtId="0" fontId="11" fillId="0" borderId="3" xfId="0" quotePrefix="1" applyFont="1" applyFill="1" applyBorder="1" applyAlignment="1">
      <alignment horizontal="left" vertical="center"/>
    </xf>
    <xf numFmtId="0" fontId="11" fillId="0" borderId="3" xfId="0" quotePrefix="1" applyNumberFormat="1" applyFont="1" applyFill="1" applyBorder="1" applyAlignment="1" applyProtection="1">
      <alignment horizontal="left" vertical="center" wrapText="1"/>
    </xf>
    <xf numFmtId="0" fontId="11" fillId="0" borderId="3" xfId="0" quotePrefix="1" applyFont="1" applyBorder="1" applyAlignment="1">
      <alignment horizontal="left" vertical="center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15" fillId="3" borderId="1" xfId="0" applyNumberFormat="1" applyFont="1" applyFill="1" applyBorder="1" applyAlignment="1" applyProtection="1">
      <alignment horizontal="center" vertical="center" wrapText="1"/>
    </xf>
    <xf numFmtId="0" fontId="15" fillId="3" borderId="2" xfId="0" applyNumberFormat="1" applyFont="1" applyFill="1" applyBorder="1" applyAlignment="1" applyProtection="1">
      <alignment horizontal="center" vertical="center" wrapText="1"/>
    </xf>
    <xf numFmtId="0" fontId="15" fillId="3" borderId="4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18" fillId="2" borderId="0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/>
    </xf>
  </cellXfs>
  <cellStyles count="1">
    <cellStyle name="Normal" xfId="0" builtinId="0"/>
  </cellStyles>
  <dxfs count="6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OVI/izvr&#353;enja%202023/PAVLOVA%20TABLICA-Copy%20of%20PLAN%202024-2026%20pripremna%20tablica_99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IC"/>
      <sheetName val="PLAN 2023"/>
      <sheetName val="PLAN 2023REB1"/>
      <sheetName val="PLAN2023REB2"/>
      <sheetName val="2024P"/>
      <sheetName val="2025P"/>
      <sheetName val="2026P"/>
      <sheetName val="LIST"/>
      <sheetName val="SAŽETAK"/>
      <sheetName val="Račun prihoda i rashoda"/>
      <sheetName val="Prihodi i rashodi po izvorima"/>
      <sheetName val="Rashodi prema funkcijskoj kl"/>
      <sheetName val="Račun financiranja"/>
      <sheetName val="Račun financiranja prema izvori"/>
      <sheetName val="POSEBNI DIO"/>
      <sheetName val="obrazloženj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6">
          <cell r="B56" t="str">
            <v>A120704</v>
          </cell>
          <cell r="C56" t="str">
            <v>Osiguravanje uvjeta rada za redovno poslovanje srednjih škola i učeničkih domova</v>
          </cell>
        </row>
        <row r="57">
          <cell r="B57" t="str">
            <v>4.4.1</v>
          </cell>
          <cell r="C57" t="str">
            <v>Decentralizirana sredstva</v>
          </cell>
        </row>
        <row r="58">
          <cell r="B58" t="str">
            <v>321</v>
          </cell>
        </row>
        <row r="59">
          <cell r="B59" t="str">
            <v>322</v>
          </cell>
          <cell r="C59" t="str">
            <v>Rashodi za materijal i energiju</v>
          </cell>
        </row>
        <row r="60">
          <cell r="B60" t="str">
            <v>323</v>
          </cell>
          <cell r="C60" t="str">
            <v>Rashodi za usluge</v>
          </cell>
        </row>
        <row r="61">
          <cell r="B61" t="str">
            <v>329</v>
          </cell>
          <cell r="C61" t="str">
            <v>Ostali nespomenuti rashodi poslovanja</v>
          </cell>
        </row>
        <row r="63">
          <cell r="B63" t="str">
            <v>343</v>
          </cell>
          <cell r="C63" t="str">
            <v>Ostali financijski rashodi</v>
          </cell>
        </row>
        <row r="64">
          <cell r="B64" t="str">
            <v>5.8.1</v>
          </cell>
          <cell r="C64" t="str">
            <v>Ostale pomoći proračunski korisnici</v>
          </cell>
        </row>
        <row r="65">
          <cell r="B65" t="str">
            <v>311</v>
          </cell>
          <cell r="C65" t="str">
            <v>Plaće (Bruto)</v>
          </cell>
        </row>
        <row r="66">
          <cell r="B66" t="str">
            <v>312</v>
          </cell>
          <cell r="C66" t="str">
            <v>Ostali rashodi za zaposlene</v>
          </cell>
        </row>
        <row r="67">
          <cell r="B67" t="str">
            <v>313</v>
          </cell>
          <cell r="C67" t="str">
            <v>Doprinosi na plaće</v>
          </cell>
        </row>
        <row r="68">
          <cell r="B68" t="str">
            <v>323</v>
          </cell>
          <cell r="C68" t="str">
            <v>Rashodi za usluge</v>
          </cell>
        </row>
        <row r="69">
          <cell r="B69" t="str">
            <v>329</v>
          </cell>
          <cell r="C69" t="str">
            <v>Ostali nespomenuti rashodi poslovanja</v>
          </cell>
        </row>
        <row r="71">
          <cell r="B71" t="str">
            <v>424</v>
          </cell>
          <cell r="C71" t="str">
            <v>Knjige, umjetnička djela i ostale izložbene vrijednosti</v>
          </cell>
        </row>
        <row r="72">
          <cell r="C72" t="str">
            <v>Knjige, umjetnička djela i ostale izložbene vrijednosti</v>
          </cell>
        </row>
        <row r="75">
          <cell r="B75" t="str">
            <v>A120706</v>
          </cell>
          <cell r="C75" t="str">
            <v>Investicijska ulaganja u srednje škole i učeničke domove</v>
          </cell>
        </row>
        <row r="76">
          <cell r="B76" t="str">
            <v>4.4.1</v>
          </cell>
          <cell r="C76" t="str">
            <v>Decentralizirana sredstva</v>
          </cell>
        </row>
        <row r="77">
          <cell r="B77" t="str">
            <v>323</v>
          </cell>
          <cell r="C77" t="str">
            <v>Rashodi za usluge</v>
          </cell>
        </row>
        <row r="81">
          <cell r="B81" t="str">
            <v>1208</v>
          </cell>
          <cell r="C81" t="str">
            <v>Program ustanova u obrazovanju iznad standarda</v>
          </cell>
        </row>
        <row r="82">
          <cell r="B82" t="str">
            <v>A120803</v>
          </cell>
          <cell r="C82" t="str">
            <v>Natjecanja iz znanja učenika</v>
          </cell>
        </row>
        <row r="83">
          <cell r="B83" t="str">
            <v>1.1.1</v>
          </cell>
          <cell r="C83" t="str">
            <v>Opći prihodi i primici</v>
          </cell>
        </row>
        <row r="84">
          <cell r="B84" t="str">
            <v>323</v>
          </cell>
          <cell r="C84" t="str">
            <v>Rashodi za usluge</v>
          </cell>
        </row>
        <row r="85">
          <cell r="B85" t="str">
            <v>A120804</v>
          </cell>
          <cell r="C85" t="str">
            <v>Financiranje školskih projekata</v>
          </cell>
        </row>
        <row r="86">
          <cell r="B86" t="str">
            <v>1.1.1</v>
          </cell>
          <cell r="C86" t="str">
            <v>Opći prihodi i primici</v>
          </cell>
        </row>
        <row r="87">
          <cell r="B87" t="str">
            <v>322</v>
          </cell>
          <cell r="C87" t="str">
            <v>Rashodi za materijal i energiju</v>
          </cell>
        </row>
        <row r="88">
          <cell r="B88" t="str">
            <v>5.9.1</v>
          </cell>
          <cell r="C88" t="str">
            <v>Pomoći/Fondovi EU proračunski korisnici</v>
          </cell>
        </row>
        <row r="89">
          <cell r="B89" t="str">
            <v>311</v>
          </cell>
          <cell r="C89" t="str">
            <v>Plaće (Bruto)</v>
          </cell>
        </row>
        <row r="90">
          <cell r="B90" t="str">
            <v>312</v>
          </cell>
          <cell r="C90" t="str">
            <v>Ostali rashodi za zaposlene</v>
          </cell>
        </row>
        <row r="91">
          <cell r="B91" t="str">
            <v>313</v>
          </cell>
          <cell r="C91" t="str">
            <v>Doprinosi na plaće</v>
          </cell>
        </row>
        <row r="92">
          <cell r="B92" t="str">
            <v>321</v>
          </cell>
          <cell r="C92" t="str">
            <v>Naknade troškova zaposlenima</v>
          </cell>
        </row>
        <row r="93">
          <cell r="B93" t="str">
            <v>322</v>
          </cell>
          <cell r="C93" t="str">
            <v>Rashodi za materijal i energiju</v>
          </cell>
        </row>
        <row r="94">
          <cell r="B94" t="str">
            <v>323</v>
          </cell>
          <cell r="C94" t="str">
            <v>Rashodi za usluge</v>
          </cell>
        </row>
        <row r="95">
          <cell r="B95" t="str">
            <v>329</v>
          </cell>
          <cell r="C95" t="str">
            <v>Ostali nespomenuti rashodi poslovanja</v>
          </cell>
        </row>
        <row r="96">
          <cell r="B96" t="str">
            <v>381</v>
          </cell>
          <cell r="C96" t="str">
            <v>Tekuće donacije</v>
          </cell>
        </row>
        <row r="97">
          <cell r="B97" t="str">
            <v>5.9.2</v>
          </cell>
          <cell r="C97" t="str">
            <v>Pomoći/Fondovi EU proračunski korisnici - prenesena sredstva</v>
          </cell>
        </row>
        <row r="98">
          <cell r="B98" t="str">
            <v>381</v>
          </cell>
          <cell r="C98" t="str">
            <v>Tekuće donacije</v>
          </cell>
        </row>
        <row r="99">
          <cell r="C99" t="str">
            <v>Tekuće donacije</v>
          </cell>
        </row>
        <row r="100">
          <cell r="B100" t="str">
            <v>A120813</v>
          </cell>
          <cell r="C100" t="str">
            <v>Ostale aktivnosti svih srednjih škola i učeničkih domova</v>
          </cell>
        </row>
        <row r="101">
          <cell r="B101" t="str">
            <v>4.3.1</v>
          </cell>
          <cell r="C101" t="str">
            <v>Prihodi za posebne namjene - proračunski korisnici</v>
          </cell>
        </row>
        <row r="102">
          <cell r="B102" t="str">
            <v>322</v>
          </cell>
          <cell r="C102" t="str">
            <v>Rashodi za materijal i energiju</v>
          </cell>
        </row>
        <row r="103">
          <cell r="B103" t="str">
            <v>323</v>
          </cell>
          <cell r="C103" t="str">
            <v>Rashodi za usluge</v>
          </cell>
        </row>
        <row r="104">
          <cell r="B104" t="str">
            <v>329</v>
          </cell>
          <cell r="C104" t="str">
            <v>Ostali nespomenuti rashodi poslovanja</v>
          </cell>
        </row>
        <row r="105">
          <cell r="B105" t="str">
            <v>6.2.1</v>
          </cell>
          <cell r="C105" t="str">
            <v>Donacije - proračunski korisnici</v>
          </cell>
        </row>
        <row r="106">
          <cell r="B106" t="str">
            <v>321</v>
          </cell>
          <cell r="C106" t="str">
            <v>Naknade troškova zaposlenima</v>
          </cell>
        </row>
        <row r="107">
          <cell r="B107" t="str">
            <v>322</v>
          </cell>
          <cell r="C107" t="str">
            <v>Rashodi za materijal i energiju</v>
          </cell>
        </row>
        <row r="108">
          <cell r="B108" t="str">
            <v>323</v>
          </cell>
          <cell r="C108" t="str">
            <v>Rashodi za usluge</v>
          </cell>
        </row>
        <row r="109">
          <cell r="B109" t="str">
            <v>422</v>
          </cell>
          <cell r="C109" t="str">
            <v>Postrojenja i oprema</v>
          </cell>
        </row>
        <row r="110">
          <cell r="B110" t="str">
            <v>A120814</v>
          </cell>
          <cell r="C110" t="str">
            <v>Dodatne djelanosti srednjih škola i učeničkih domova</v>
          </cell>
        </row>
        <row r="111">
          <cell r="B111" t="str">
            <v>3.2.1</v>
          </cell>
          <cell r="C111" t="str">
            <v>Vlastiti prihodi - proračunski korisnici</v>
          </cell>
        </row>
        <row r="112">
          <cell r="B112" t="str">
            <v>311</v>
          </cell>
          <cell r="C112" t="str">
            <v>Plaće (Bruto)</v>
          </cell>
        </row>
        <row r="113">
          <cell r="B113" t="str">
            <v>312</v>
          </cell>
          <cell r="C113" t="str">
            <v>Ostali rashodi za zaposlene</v>
          </cell>
        </row>
        <row r="114">
          <cell r="B114" t="str">
            <v>313</v>
          </cell>
          <cell r="C114" t="str">
            <v>Doprinosi na plaće</v>
          </cell>
        </row>
        <row r="115">
          <cell r="B115" t="str">
            <v>321</v>
          </cell>
          <cell r="C115" t="str">
            <v>Naknade troškova zaposlenima</v>
          </cell>
        </row>
        <row r="116">
          <cell r="B116" t="str">
            <v>322</v>
          </cell>
          <cell r="C116" t="str">
            <v>Rashodi za materijal i energiju</v>
          </cell>
        </row>
        <row r="117">
          <cell r="B117" t="str">
            <v>323</v>
          </cell>
          <cell r="C117" t="str">
            <v>Rashodi za usluge</v>
          </cell>
        </row>
        <row r="118">
          <cell r="B118" t="str">
            <v>329</v>
          </cell>
          <cell r="C118" t="str">
            <v>Ostali nespomenuti rashodi poslovanja</v>
          </cell>
        </row>
        <row r="120">
          <cell r="B120" t="str">
            <v>343</v>
          </cell>
          <cell r="C120" t="str">
            <v>Ostali financijski rashodi</v>
          </cell>
        </row>
        <row r="121">
          <cell r="B121" t="str">
            <v>422</v>
          </cell>
          <cell r="C121" t="str">
            <v>Postrojenja i oprema</v>
          </cell>
        </row>
        <row r="122">
          <cell r="B122" t="str">
            <v>A120820</v>
          </cell>
          <cell r="C122" t="str">
            <v>Opskrba školskih ustanova higijenskim potrepštinama za učenice srednjih škola</v>
          </cell>
        </row>
        <row r="123">
          <cell r="B123" t="str">
            <v>5.8.1</v>
          </cell>
          <cell r="C123" t="str">
            <v>Ostale pomoći proračunski korisnici</v>
          </cell>
        </row>
        <row r="124">
          <cell r="B124" t="str">
            <v>381</v>
          </cell>
          <cell r="C124" t="str">
            <v>Tekuće donacije</v>
          </cell>
        </row>
        <row r="125">
          <cell r="B125" t="str">
            <v>K120815</v>
          </cell>
          <cell r="C125" t="str">
            <v>Regionalni centar kompetentnosti u sektoru turizam i ugostiteljstvo</v>
          </cell>
        </row>
        <row r="126">
          <cell r="B126" t="str">
            <v>1.1.1</v>
          </cell>
          <cell r="C126" t="str">
            <v>Opći prihodi i primici</v>
          </cell>
        </row>
        <row r="127">
          <cell r="B127" t="str">
            <v>342</v>
          </cell>
          <cell r="C127" t="str">
            <v>Kamate za primljene kredite i zajmove</v>
          </cell>
        </row>
        <row r="130">
          <cell r="B130" t="str">
            <v>451</v>
          </cell>
          <cell r="C130" t="str">
            <v>Dodatna ulaganja na građevinskim objektima</v>
          </cell>
        </row>
        <row r="131">
          <cell r="B131" t="str">
            <v>5.9.1</v>
          </cell>
          <cell r="C131" t="str">
            <v>Pomoći/Fondovi EU proračunski korisnici</v>
          </cell>
        </row>
        <row r="132">
          <cell r="B132" t="str">
            <v>311</v>
          </cell>
          <cell r="C132" t="str">
            <v>Plaće (Bruto)</v>
          </cell>
        </row>
        <row r="133">
          <cell r="C133" t="str">
            <v>Plaće (Bruto)</v>
          </cell>
        </row>
        <row r="134">
          <cell r="B134" t="str">
            <v>313</v>
          </cell>
          <cell r="C134" t="str">
            <v>Doprinosi na plaće</v>
          </cell>
        </row>
        <row r="135">
          <cell r="C135" t="str">
            <v>Doprinosi na plaće</v>
          </cell>
        </row>
        <row r="136">
          <cell r="B136" t="str">
            <v>321</v>
          </cell>
          <cell r="C136" t="str">
            <v>Naknade troškova zaposlenima</v>
          </cell>
        </row>
        <row r="137">
          <cell r="B137" t="str">
            <v>322</v>
          </cell>
          <cell r="C137" t="str">
            <v>Rashodi za materijal i energiju</v>
          </cell>
        </row>
        <row r="138">
          <cell r="B138" t="str">
            <v>323</v>
          </cell>
          <cell r="C138" t="str">
            <v>Rashodi za usluge</v>
          </cell>
        </row>
        <row r="139">
          <cell r="B139" t="str">
            <v>329</v>
          </cell>
          <cell r="C139" t="str">
            <v>Ostali nespomenuti rashodi poslovanja</v>
          </cell>
        </row>
        <row r="140">
          <cell r="B140" t="str">
            <v>369</v>
          </cell>
          <cell r="C140" t="str">
            <v>Prijenosi između proračunskih korisnika istog proračuna</v>
          </cell>
        </row>
        <row r="141">
          <cell r="B141" t="str">
            <v>381</v>
          </cell>
          <cell r="C141" t="str">
            <v>Tekuće donacije</v>
          </cell>
        </row>
        <row r="142">
          <cell r="B142" t="str">
            <v>422</v>
          </cell>
          <cell r="C142" t="str">
            <v>Postrojenja i oprema</v>
          </cell>
        </row>
        <row r="143">
          <cell r="B143" t="str">
            <v>426</v>
          </cell>
          <cell r="C143" t="str">
            <v>Nematerijalna proizvedena imovina</v>
          </cell>
        </row>
        <row r="144">
          <cell r="B144" t="str">
            <v>451</v>
          </cell>
          <cell r="C144" t="str">
            <v>Dodatna ulaganja na građevinskim objektima</v>
          </cell>
        </row>
        <row r="145">
          <cell r="B145" t="str">
            <v>8.5.1</v>
          </cell>
          <cell r="C145" t="str">
            <v>Namjenski primici - proračunski korisnici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34"/>
  <sheetViews>
    <sheetView tabSelected="1" zoomScaleNormal="100" workbookViewId="0">
      <selection activeCell="G22" sqref="G22"/>
    </sheetView>
  </sheetViews>
  <sheetFormatPr defaultRowHeight="15" x14ac:dyDescent="0.25"/>
  <cols>
    <col min="6" max="10" width="25.28515625" customWidth="1"/>
    <col min="11" max="11" width="9.140625" customWidth="1"/>
  </cols>
  <sheetData>
    <row r="1" spans="2:12" ht="42" customHeight="1" x14ac:dyDescent="0.25">
      <c r="B1" s="138" t="s">
        <v>166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2:12" ht="15.75" x14ac:dyDescent="0.25">
      <c r="B2" s="138" t="s">
        <v>11</v>
      </c>
      <c r="C2" s="138"/>
      <c r="D2" s="138"/>
      <c r="E2" s="138"/>
      <c r="F2" s="138"/>
      <c r="G2" s="138"/>
      <c r="H2" s="138"/>
      <c r="I2" s="138"/>
      <c r="J2" s="144"/>
      <c r="K2" s="144"/>
      <c r="L2" s="35"/>
    </row>
    <row r="3" spans="2:12" ht="19.5" customHeight="1" x14ac:dyDescent="0.25">
      <c r="B3" s="145"/>
      <c r="C3" s="145"/>
      <c r="D3" s="145"/>
      <c r="E3" s="38"/>
      <c r="F3" s="38"/>
      <c r="G3" s="38"/>
      <c r="H3" s="38"/>
      <c r="I3" s="38"/>
      <c r="J3" s="39"/>
      <c r="K3" s="39"/>
      <c r="L3" s="35"/>
    </row>
    <row r="4" spans="2:12" ht="18" customHeight="1" x14ac:dyDescent="0.25">
      <c r="B4" s="138" t="s">
        <v>45</v>
      </c>
      <c r="C4" s="146"/>
      <c r="D4" s="146"/>
      <c r="E4" s="146"/>
      <c r="F4" s="146"/>
      <c r="G4" s="146"/>
      <c r="H4" s="146"/>
      <c r="I4" s="146"/>
      <c r="J4" s="146"/>
      <c r="K4" s="146"/>
      <c r="L4" s="35"/>
    </row>
    <row r="5" spans="2:12" ht="18" customHeight="1" x14ac:dyDescent="0.25">
      <c r="B5" s="40"/>
      <c r="C5" s="41"/>
      <c r="D5" s="41"/>
      <c r="E5" s="41"/>
      <c r="F5" s="41"/>
      <c r="G5" s="41"/>
      <c r="H5" s="41"/>
      <c r="I5" s="41"/>
      <c r="J5" s="41"/>
      <c r="K5" s="41"/>
      <c r="L5" s="35"/>
    </row>
    <row r="6" spans="2:12" x14ac:dyDescent="0.25">
      <c r="B6" s="125" t="s">
        <v>55</v>
      </c>
      <c r="C6" s="125"/>
      <c r="D6" s="125"/>
      <c r="E6" s="125"/>
      <c r="F6" s="125"/>
      <c r="G6" s="42"/>
      <c r="H6" s="42"/>
      <c r="I6" s="42"/>
      <c r="J6" s="42"/>
      <c r="K6" s="43"/>
      <c r="L6" s="35"/>
    </row>
    <row r="7" spans="2:12" ht="25.5" x14ac:dyDescent="0.25">
      <c r="B7" s="139" t="s">
        <v>6</v>
      </c>
      <c r="C7" s="139"/>
      <c r="D7" s="139"/>
      <c r="E7" s="139"/>
      <c r="F7" s="139"/>
      <c r="G7" s="21" t="s">
        <v>196</v>
      </c>
      <c r="H7" s="1" t="s">
        <v>216</v>
      </c>
      <c r="I7" s="1" t="s">
        <v>58</v>
      </c>
      <c r="J7" s="21" t="s">
        <v>217</v>
      </c>
      <c r="K7" s="1" t="s">
        <v>16</v>
      </c>
      <c r="L7" s="1" t="s">
        <v>36</v>
      </c>
    </row>
    <row r="8" spans="2:12" s="24" customFormat="1" ht="11.25" x14ac:dyDescent="0.2">
      <c r="B8" s="140">
        <v>1</v>
      </c>
      <c r="C8" s="140"/>
      <c r="D8" s="140"/>
      <c r="E8" s="140"/>
      <c r="F8" s="140"/>
      <c r="G8" s="23">
        <v>2</v>
      </c>
      <c r="H8" s="22">
        <v>3</v>
      </c>
      <c r="I8" s="22">
        <v>4</v>
      </c>
      <c r="J8" s="22">
        <v>5</v>
      </c>
      <c r="K8" s="22" t="s">
        <v>18</v>
      </c>
      <c r="L8" s="22" t="s">
        <v>19</v>
      </c>
    </row>
    <row r="9" spans="2:12" x14ac:dyDescent="0.25">
      <c r="B9" s="141" t="s">
        <v>0</v>
      </c>
      <c r="C9" s="137"/>
      <c r="D9" s="137"/>
      <c r="E9" s="137"/>
      <c r="F9" s="142"/>
      <c r="G9" s="60">
        <v>5087700.8600000003</v>
      </c>
      <c r="H9" s="60">
        <v>4881544</v>
      </c>
      <c r="I9" s="59"/>
      <c r="J9" s="58">
        <v>3765036.87</v>
      </c>
      <c r="K9" s="17">
        <f t="shared" ref="K9:K15" si="0">J9/G9*100</f>
        <v>74.002717015088024</v>
      </c>
      <c r="L9" s="17">
        <f>J9/H9*100</f>
        <v>77.127992086110467</v>
      </c>
    </row>
    <row r="10" spans="2:12" x14ac:dyDescent="0.25">
      <c r="B10" s="134" t="s">
        <v>38</v>
      </c>
      <c r="C10" s="135"/>
      <c r="D10" s="135"/>
      <c r="E10" s="135"/>
      <c r="F10" s="143"/>
      <c r="G10" s="60">
        <v>5087700.8600000003</v>
      </c>
      <c r="H10" s="60">
        <v>4881544</v>
      </c>
      <c r="I10" s="60"/>
      <c r="J10" s="58">
        <v>3765036.87</v>
      </c>
      <c r="K10" s="17">
        <f t="shared" si="0"/>
        <v>74.002717015088024</v>
      </c>
      <c r="L10" s="17">
        <f t="shared" ref="L10:L15" si="1">J10/H10*100</f>
        <v>77.127992086110467</v>
      </c>
    </row>
    <row r="11" spans="2:12" x14ac:dyDescent="0.25">
      <c r="B11" s="147" t="s">
        <v>39</v>
      </c>
      <c r="C11" s="143"/>
      <c r="D11" s="143"/>
      <c r="E11" s="143"/>
      <c r="F11" s="143"/>
      <c r="G11" s="60"/>
      <c r="H11" s="60"/>
      <c r="I11" s="60"/>
      <c r="J11" s="58"/>
      <c r="K11" s="17"/>
      <c r="L11" s="17"/>
    </row>
    <row r="12" spans="2:12" x14ac:dyDescent="0.25">
      <c r="B12" s="126" t="s">
        <v>1</v>
      </c>
      <c r="C12" s="127"/>
      <c r="D12" s="127"/>
      <c r="E12" s="127"/>
      <c r="F12" s="128"/>
      <c r="G12" s="61">
        <f>G13+G14</f>
        <v>3747429.6300000004</v>
      </c>
      <c r="H12" s="61">
        <f t="shared" ref="H12:J12" si="2">H13+H14</f>
        <v>4881544</v>
      </c>
      <c r="I12" s="61">
        <f t="shared" si="2"/>
        <v>0</v>
      </c>
      <c r="J12" s="61">
        <f t="shared" si="2"/>
        <v>4068546.31</v>
      </c>
      <c r="K12" s="17">
        <f t="shared" si="0"/>
        <v>108.56898492314049</v>
      </c>
      <c r="L12" s="17">
        <f t="shared" si="1"/>
        <v>83.3454806512038</v>
      </c>
    </row>
    <row r="13" spans="2:12" x14ac:dyDescent="0.25">
      <c r="B13" s="148" t="s">
        <v>40</v>
      </c>
      <c r="C13" s="135"/>
      <c r="D13" s="135"/>
      <c r="E13" s="135"/>
      <c r="F13" s="135"/>
      <c r="G13" s="60">
        <v>3665562.41</v>
      </c>
      <c r="H13" s="60">
        <v>4851044</v>
      </c>
      <c r="I13" s="60"/>
      <c r="J13" s="58">
        <v>3993676.72</v>
      </c>
      <c r="K13" s="17">
        <f t="shared" si="0"/>
        <v>108.95126786287619</v>
      </c>
      <c r="L13" s="17">
        <f t="shared" si="1"/>
        <v>82.326128561192192</v>
      </c>
    </row>
    <row r="14" spans="2:12" x14ac:dyDescent="0.25">
      <c r="B14" s="149" t="s">
        <v>41</v>
      </c>
      <c r="C14" s="143"/>
      <c r="D14" s="143"/>
      <c r="E14" s="143"/>
      <c r="F14" s="143"/>
      <c r="G14" s="60">
        <v>81867.22</v>
      </c>
      <c r="H14" s="60">
        <v>30500</v>
      </c>
      <c r="I14" s="60"/>
      <c r="J14" s="58">
        <v>74869.59</v>
      </c>
      <c r="K14" s="17">
        <f t="shared" si="0"/>
        <v>91.452464124224562</v>
      </c>
      <c r="L14" s="17">
        <f t="shared" si="1"/>
        <v>245.47406557377047</v>
      </c>
    </row>
    <row r="15" spans="2:12" x14ac:dyDescent="0.25">
      <c r="B15" s="136" t="s">
        <v>52</v>
      </c>
      <c r="C15" s="137"/>
      <c r="D15" s="137"/>
      <c r="E15" s="137"/>
      <c r="F15" s="137"/>
      <c r="G15" s="61">
        <f>G9-G12</f>
        <v>1340271.23</v>
      </c>
      <c r="H15" s="61">
        <f t="shared" ref="H15:I15" si="3">H9-H12</f>
        <v>0</v>
      </c>
      <c r="I15" s="61">
        <f t="shared" si="3"/>
        <v>0</v>
      </c>
      <c r="J15" s="61">
        <f t="shared" ref="J15" si="4">J9-J12</f>
        <v>-303509.43999999994</v>
      </c>
      <c r="K15" s="17">
        <f t="shared" si="0"/>
        <v>-22.645374548553125</v>
      </c>
      <c r="L15" s="17" t="e">
        <f t="shared" si="1"/>
        <v>#DIV/0!</v>
      </c>
    </row>
    <row r="16" spans="2:12" ht="18" x14ac:dyDescent="0.25">
      <c r="B16" s="38"/>
      <c r="C16" s="44"/>
      <c r="D16" s="44"/>
      <c r="E16" s="44"/>
      <c r="F16" s="44"/>
      <c r="G16" s="44"/>
      <c r="H16" s="44"/>
      <c r="I16" s="45"/>
      <c r="J16" s="45"/>
      <c r="K16" s="45"/>
      <c r="L16" s="45"/>
    </row>
    <row r="17" spans="2:23" ht="18" customHeight="1" x14ac:dyDescent="0.25">
      <c r="B17" s="125" t="s">
        <v>51</v>
      </c>
      <c r="C17" s="125"/>
      <c r="D17" s="125"/>
      <c r="E17" s="125"/>
      <c r="F17" s="125"/>
      <c r="G17" s="44"/>
      <c r="H17" s="44"/>
      <c r="I17" s="45"/>
      <c r="J17" s="45"/>
      <c r="K17" s="45"/>
      <c r="L17" s="45"/>
    </row>
    <row r="18" spans="2:23" ht="25.5" x14ac:dyDescent="0.25">
      <c r="B18" s="139" t="s">
        <v>6</v>
      </c>
      <c r="C18" s="139"/>
      <c r="D18" s="139"/>
      <c r="E18" s="139"/>
      <c r="F18" s="139"/>
      <c r="G18" s="21" t="s">
        <v>56</v>
      </c>
      <c r="H18" s="1" t="s">
        <v>57</v>
      </c>
      <c r="I18" s="1" t="s">
        <v>58</v>
      </c>
      <c r="J18" s="21" t="s">
        <v>59</v>
      </c>
      <c r="K18" s="1" t="s">
        <v>16</v>
      </c>
      <c r="L18" s="1" t="s">
        <v>36</v>
      </c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</row>
    <row r="19" spans="2:23" s="24" customFormat="1" ht="11.25" x14ac:dyDescent="0.2">
      <c r="B19" s="140">
        <v>1</v>
      </c>
      <c r="C19" s="140"/>
      <c r="D19" s="140"/>
      <c r="E19" s="140"/>
      <c r="F19" s="140"/>
      <c r="G19" s="23">
        <v>2</v>
      </c>
      <c r="H19" s="22">
        <v>3</v>
      </c>
      <c r="I19" s="22">
        <v>4</v>
      </c>
      <c r="J19" s="22">
        <v>5</v>
      </c>
      <c r="K19" s="22" t="s">
        <v>18</v>
      </c>
      <c r="L19" s="22" t="s">
        <v>19</v>
      </c>
    </row>
    <row r="20" spans="2:23" ht="15.75" customHeight="1" x14ac:dyDescent="0.25">
      <c r="B20" s="134" t="s">
        <v>42</v>
      </c>
      <c r="C20" s="134"/>
      <c r="D20" s="134"/>
      <c r="E20" s="134"/>
      <c r="F20" s="134"/>
      <c r="G20" s="62"/>
      <c r="H20" s="62"/>
      <c r="I20" s="62"/>
      <c r="J20" s="62"/>
      <c r="K20" s="16" t="e">
        <f>J20/G20*100</f>
        <v>#DIV/0!</v>
      </c>
      <c r="L20" s="16" t="e">
        <f>J20/H20*100</f>
        <v>#DIV/0!</v>
      </c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</row>
    <row r="21" spans="2:23" x14ac:dyDescent="0.25">
      <c r="B21" s="134" t="s">
        <v>43</v>
      </c>
      <c r="C21" s="135"/>
      <c r="D21" s="135"/>
      <c r="E21" s="135"/>
      <c r="F21" s="135"/>
      <c r="G21" s="16">
        <v>1990842</v>
      </c>
      <c r="H21" s="16"/>
      <c r="I21" s="16"/>
      <c r="J21" s="16"/>
      <c r="K21" s="16">
        <f t="shared" ref="K21:K24" si="5">J21/G21*100</f>
        <v>0</v>
      </c>
      <c r="L21" s="16" t="e">
        <f t="shared" ref="L21:L24" si="6">J21/H21*100</f>
        <v>#DIV/0!</v>
      </c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</row>
    <row r="22" spans="2:23" s="35" customFormat="1" ht="15" customHeight="1" x14ac:dyDescent="0.25">
      <c r="B22" s="133" t="s">
        <v>44</v>
      </c>
      <c r="C22" s="133"/>
      <c r="D22" s="133"/>
      <c r="E22" s="133"/>
      <c r="F22" s="133"/>
      <c r="G22" s="17">
        <f>G20-G21</f>
        <v>-1990842</v>
      </c>
      <c r="H22" s="59">
        <f>H20-H21</f>
        <v>0</v>
      </c>
      <c r="I22" s="59">
        <f t="shared" ref="I22:J22" si="7">I20-I21</f>
        <v>0</v>
      </c>
      <c r="J22" s="59">
        <f t="shared" si="7"/>
        <v>0</v>
      </c>
      <c r="K22" s="16">
        <f t="shared" si="5"/>
        <v>0</v>
      </c>
      <c r="L22" s="16" t="e">
        <f t="shared" si="6"/>
        <v>#DIV/0!</v>
      </c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</row>
    <row r="23" spans="2:23" s="35" customFormat="1" ht="15" customHeight="1" x14ac:dyDescent="0.25">
      <c r="B23" s="133" t="s">
        <v>46</v>
      </c>
      <c r="C23" s="133"/>
      <c r="D23" s="133"/>
      <c r="E23" s="133"/>
      <c r="F23" s="133"/>
      <c r="G23" s="17">
        <v>662668.06999999995</v>
      </c>
      <c r="H23" s="17"/>
      <c r="I23" s="17"/>
      <c r="J23" s="59">
        <v>9090.7800000000007</v>
      </c>
      <c r="K23" s="16">
        <f t="shared" si="5"/>
        <v>1.3718451833660856</v>
      </c>
      <c r="L23" s="16" t="e">
        <f t="shared" si="6"/>
        <v>#DIV/0!</v>
      </c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</row>
    <row r="24" spans="2:23" x14ac:dyDescent="0.25">
      <c r="B24" s="136" t="s">
        <v>54</v>
      </c>
      <c r="C24" s="137"/>
      <c r="D24" s="137"/>
      <c r="E24" s="137"/>
      <c r="F24" s="137"/>
      <c r="G24" s="17">
        <f>G15+G23+G22</f>
        <v>12097.299999999814</v>
      </c>
      <c r="H24" s="17">
        <f t="shared" ref="H24:I24" si="8">H15+H23</f>
        <v>0</v>
      </c>
      <c r="I24" s="17">
        <f t="shared" si="8"/>
        <v>0</v>
      </c>
      <c r="J24" s="17">
        <f>J15+J23</f>
        <v>-294418.65999999992</v>
      </c>
      <c r="K24" s="16">
        <f t="shared" si="5"/>
        <v>-2433.7551354434831</v>
      </c>
      <c r="L24" s="16" t="e">
        <f t="shared" si="6"/>
        <v>#DIV/0!</v>
      </c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</row>
    <row r="25" spans="2:23" ht="11.25" customHeight="1" x14ac:dyDescent="0.25">
      <c r="B25" s="46"/>
      <c r="C25" s="47"/>
      <c r="D25" s="47"/>
      <c r="E25" s="47"/>
      <c r="F25" s="47"/>
      <c r="G25" s="48"/>
      <c r="H25" s="48"/>
      <c r="I25" s="48"/>
      <c r="J25" s="48"/>
      <c r="K25" s="48"/>
      <c r="L25" s="35"/>
    </row>
    <row r="26" spans="2:23" ht="23.25" customHeight="1" x14ac:dyDescent="0.25">
      <c r="B26" s="132" t="s">
        <v>53</v>
      </c>
      <c r="C26" s="132"/>
      <c r="D26" s="132"/>
      <c r="E26" s="132"/>
      <c r="F26" s="132"/>
      <c r="G26" s="132"/>
      <c r="H26" s="132"/>
      <c r="I26" s="132"/>
      <c r="J26" s="132"/>
      <c r="K26" s="132"/>
      <c r="L26" s="132"/>
    </row>
    <row r="27" spans="2:23" ht="15.75" x14ac:dyDescent="0.25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</row>
    <row r="28" spans="2:23" x14ac:dyDescent="0.25">
      <c r="B28" s="129" t="s">
        <v>60</v>
      </c>
      <c r="C28" s="129"/>
      <c r="D28" s="129"/>
      <c r="E28" s="129"/>
      <c r="F28" s="129"/>
      <c r="G28" s="129"/>
      <c r="H28" s="129"/>
      <c r="I28" s="129"/>
      <c r="J28" s="129"/>
      <c r="K28" s="129"/>
      <c r="L28" s="129"/>
    </row>
    <row r="29" spans="2:23" x14ac:dyDescent="0.25">
      <c r="B29" s="129" t="s">
        <v>61</v>
      </c>
      <c r="C29" s="129"/>
      <c r="D29" s="129"/>
      <c r="E29" s="129"/>
      <c r="F29" s="129"/>
      <c r="G29" s="129"/>
      <c r="H29" s="129"/>
      <c r="I29" s="129"/>
      <c r="J29" s="129"/>
      <c r="K29" s="129"/>
      <c r="L29" s="129"/>
    </row>
    <row r="30" spans="2:23" ht="15" customHeight="1" x14ac:dyDescent="0.25">
      <c r="B30" s="129" t="s">
        <v>63</v>
      </c>
      <c r="C30" s="129"/>
      <c r="D30" s="129"/>
      <c r="E30" s="129"/>
      <c r="F30" s="129"/>
      <c r="G30" s="129"/>
      <c r="H30" s="129"/>
      <c r="I30" s="129"/>
      <c r="J30" s="129"/>
      <c r="K30" s="129"/>
      <c r="L30" s="129"/>
    </row>
    <row r="31" spans="2:23" ht="36.75" customHeight="1" x14ac:dyDescent="0.25"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</row>
    <row r="32" spans="2:23" x14ac:dyDescent="0.25">
      <c r="B32" s="131"/>
      <c r="C32" s="131"/>
      <c r="D32" s="131"/>
      <c r="E32" s="131"/>
      <c r="F32" s="131"/>
      <c r="G32" s="131"/>
      <c r="H32" s="131"/>
      <c r="I32" s="131"/>
      <c r="J32" s="131"/>
      <c r="K32" s="131"/>
    </row>
    <row r="33" spans="2:12" ht="15" customHeight="1" x14ac:dyDescent="0.25">
      <c r="B33" s="130" t="s">
        <v>64</v>
      </c>
      <c r="C33" s="130"/>
      <c r="D33" s="130"/>
      <c r="E33" s="130"/>
      <c r="F33" s="130"/>
      <c r="G33" s="130"/>
      <c r="H33" s="130"/>
      <c r="I33" s="130"/>
      <c r="J33" s="130"/>
      <c r="K33" s="130"/>
      <c r="L33" s="130"/>
    </row>
    <row r="34" spans="2:12" x14ac:dyDescent="0.25"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</row>
  </sheetData>
  <mergeCells count="29">
    <mergeCell ref="B1:L1"/>
    <mergeCell ref="B6:F6"/>
    <mergeCell ref="B18:F18"/>
    <mergeCell ref="B19:F19"/>
    <mergeCell ref="B20:F20"/>
    <mergeCell ref="B8:F8"/>
    <mergeCell ref="B9:F9"/>
    <mergeCell ref="B10:F10"/>
    <mergeCell ref="B2:K2"/>
    <mergeCell ref="B7:F7"/>
    <mergeCell ref="B3:D3"/>
    <mergeCell ref="B4:K4"/>
    <mergeCell ref="B11:F11"/>
    <mergeCell ref="B15:F15"/>
    <mergeCell ref="B13:F13"/>
    <mergeCell ref="B14:F14"/>
    <mergeCell ref="B17:F17"/>
    <mergeCell ref="B12:F12"/>
    <mergeCell ref="B28:L28"/>
    <mergeCell ref="B30:L31"/>
    <mergeCell ref="B33:L34"/>
    <mergeCell ref="B32:F32"/>
    <mergeCell ref="G32:K32"/>
    <mergeCell ref="B26:L26"/>
    <mergeCell ref="B22:F22"/>
    <mergeCell ref="B21:F21"/>
    <mergeCell ref="B23:F23"/>
    <mergeCell ref="B24:F24"/>
    <mergeCell ref="B29:L29"/>
  </mergeCells>
  <pageMargins left="0.7" right="0.7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125"/>
  <sheetViews>
    <sheetView workbookViewId="0">
      <selection activeCell="G125" sqref="G125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5.42578125" bestFit="1" customWidth="1"/>
    <col min="5" max="5" width="5.42578125" customWidth="1"/>
    <col min="6" max="6" width="44.7109375" customWidth="1"/>
    <col min="7" max="9" width="25.28515625" customWidth="1"/>
    <col min="10" max="10" width="25.140625" customWidth="1"/>
    <col min="11" max="12" width="15.7109375" customWidth="1"/>
  </cols>
  <sheetData>
    <row r="1" spans="2:12" ht="18" customHeight="1" x14ac:dyDescent="0.25">
      <c r="B1" s="2"/>
      <c r="C1" s="2"/>
      <c r="D1" s="2"/>
      <c r="E1" s="15"/>
      <c r="F1" s="2"/>
      <c r="G1" s="2"/>
      <c r="H1" s="2"/>
      <c r="I1" s="2"/>
      <c r="J1" s="2"/>
      <c r="K1" s="2"/>
    </row>
    <row r="2" spans="2:12" ht="15.75" customHeight="1" x14ac:dyDescent="0.25">
      <c r="B2" s="138" t="s">
        <v>11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2:12" ht="18" x14ac:dyDescent="0.25">
      <c r="B3" s="38"/>
      <c r="C3" s="38"/>
      <c r="D3" s="38"/>
      <c r="E3" s="38"/>
      <c r="F3" s="38"/>
      <c r="G3" s="38"/>
      <c r="H3" s="38"/>
      <c r="I3" s="38"/>
      <c r="J3" s="39"/>
      <c r="K3" s="39"/>
      <c r="L3" s="35"/>
    </row>
    <row r="4" spans="2:12" ht="18" customHeight="1" x14ac:dyDescent="0.25">
      <c r="B4" s="138" t="s">
        <v>50</v>
      </c>
      <c r="C4" s="138"/>
      <c r="D4" s="138"/>
      <c r="E4" s="138"/>
      <c r="F4" s="138"/>
      <c r="G4" s="138"/>
      <c r="H4" s="138"/>
      <c r="I4" s="138"/>
      <c r="J4" s="138"/>
      <c r="K4" s="138"/>
      <c r="L4" s="138"/>
    </row>
    <row r="5" spans="2:12" ht="18" x14ac:dyDescent="0.25">
      <c r="B5" s="38"/>
      <c r="C5" s="38"/>
      <c r="D5" s="38"/>
      <c r="E5" s="38"/>
      <c r="F5" s="38"/>
      <c r="G5" s="38"/>
      <c r="H5" s="38"/>
      <c r="I5" s="38"/>
      <c r="J5" s="39"/>
      <c r="K5" s="39"/>
      <c r="L5" s="35"/>
    </row>
    <row r="6" spans="2:12" ht="15.75" customHeight="1" x14ac:dyDescent="0.25">
      <c r="B6" s="138" t="s">
        <v>17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</row>
    <row r="7" spans="2:12" ht="18" x14ac:dyDescent="0.25">
      <c r="B7" s="38"/>
      <c r="C7" s="38"/>
      <c r="D7" s="38"/>
      <c r="E7" s="38"/>
      <c r="F7" s="38"/>
      <c r="G7" s="38"/>
      <c r="H7" s="38"/>
      <c r="I7" s="38"/>
      <c r="J7" s="39"/>
      <c r="K7" s="39"/>
      <c r="L7" s="35"/>
    </row>
    <row r="8" spans="2:12" ht="32.25" customHeight="1" x14ac:dyDescent="0.25">
      <c r="B8" s="150" t="s">
        <v>6</v>
      </c>
      <c r="C8" s="151"/>
      <c r="D8" s="151"/>
      <c r="E8" s="151"/>
      <c r="F8" s="152"/>
      <c r="G8" s="31" t="s">
        <v>195</v>
      </c>
      <c r="H8" s="31" t="s">
        <v>216</v>
      </c>
      <c r="I8" s="31" t="s">
        <v>58</v>
      </c>
      <c r="J8" s="31" t="s">
        <v>218</v>
      </c>
      <c r="K8" s="31" t="s">
        <v>16</v>
      </c>
      <c r="L8" s="31" t="s">
        <v>36</v>
      </c>
    </row>
    <row r="9" spans="2:12" s="24" customFormat="1" ht="11.25" x14ac:dyDescent="0.2">
      <c r="B9" s="153">
        <v>1</v>
      </c>
      <c r="C9" s="154"/>
      <c r="D9" s="154"/>
      <c r="E9" s="154"/>
      <c r="F9" s="155"/>
      <c r="G9" s="32">
        <v>2</v>
      </c>
      <c r="H9" s="32">
        <v>3</v>
      </c>
      <c r="I9" s="32">
        <v>4</v>
      </c>
      <c r="J9" s="32">
        <v>5</v>
      </c>
      <c r="K9" s="32" t="s">
        <v>18</v>
      </c>
      <c r="L9" s="32" t="s">
        <v>19</v>
      </c>
    </row>
    <row r="10" spans="2:12" x14ac:dyDescent="0.25">
      <c r="B10" s="6"/>
      <c r="C10" s="6"/>
      <c r="D10" s="6"/>
      <c r="E10" s="6"/>
      <c r="F10" s="6" t="s">
        <v>37</v>
      </c>
      <c r="G10" s="60">
        <f>G11+G36</f>
        <v>5087700.8599999994</v>
      </c>
      <c r="H10" s="60">
        <f t="shared" ref="H10:J10" si="0">H11+H36</f>
        <v>4881544</v>
      </c>
      <c r="I10" s="60">
        <f t="shared" si="0"/>
        <v>0</v>
      </c>
      <c r="J10" s="60">
        <f t="shared" si="0"/>
        <v>3765036.87</v>
      </c>
      <c r="K10" s="63">
        <f>J10/G10*100</f>
        <v>74.002717015088038</v>
      </c>
      <c r="L10" s="63">
        <f>J10/H10*100</f>
        <v>77.127992086110467</v>
      </c>
    </row>
    <row r="11" spans="2:12" ht="15.75" customHeight="1" x14ac:dyDescent="0.25">
      <c r="B11" s="6">
        <v>6</v>
      </c>
      <c r="C11" s="6"/>
      <c r="D11" s="6"/>
      <c r="E11" s="6"/>
      <c r="F11" s="6" t="s">
        <v>2</v>
      </c>
      <c r="G11" s="60">
        <f>G12+G17+G21+G24+G29+G33</f>
        <v>5087700.8599999994</v>
      </c>
      <c r="H11" s="60">
        <f t="shared" ref="H11:J11" si="1">H12+H17+H21+H24+H29</f>
        <v>4881544</v>
      </c>
      <c r="I11" s="60">
        <f t="shared" si="1"/>
        <v>0</v>
      </c>
      <c r="J11" s="60">
        <f t="shared" si="1"/>
        <v>3765036.87</v>
      </c>
      <c r="K11" s="63">
        <f t="shared" ref="K11" si="2">J11/G11*100</f>
        <v>74.002717015088038</v>
      </c>
      <c r="L11" s="63">
        <f t="shared" ref="L11:L39" si="3">J11/H11*100</f>
        <v>77.127992086110467</v>
      </c>
    </row>
    <row r="12" spans="2:12" ht="25.5" x14ac:dyDescent="0.25">
      <c r="B12" s="6"/>
      <c r="C12" s="11">
        <v>63</v>
      </c>
      <c r="D12" s="11"/>
      <c r="E12" s="11"/>
      <c r="F12" s="11" t="s">
        <v>20</v>
      </c>
      <c r="G12" s="64">
        <f t="shared" ref="G12:J12" si="4">G13+G15</f>
        <v>4479895.0999999996</v>
      </c>
      <c r="H12" s="64">
        <f t="shared" si="4"/>
        <v>2891355</v>
      </c>
      <c r="I12" s="64">
        <f t="shared" si="4"/>
        <v>0</v>
      </c>
      <c r="J12" s="64">
        <f t="shared" si="4"/>
        <v>2478970.96</v>
      </c>
      <c r="K12" s="63">
        <f t="shared" ref="K12" si="5">J12/G12*100</f>
        <v>55.335468904171449</v>
      </c>
      <c r="L12" s="63">
        <f t="shared" si="3"/>
        <v>85.737343217972196</v>
      </c>
    </row>
    <row r="13" spans="2:12" x14ac:dyDescent="0.25">
      <c r="B13" s="7"/>
      <c r="C13" s="7"/>
      <c r="D13" s="7">
        <v>636</v>
      </c>
      <c r="E13" s="7"/>
      <c r="F13" s="7" t="s">
        <v>65</v>
      </c>
      <c r="G13" s="64">
        <f t="shared" ref="G13:J13" si="6">G14</f>
        <v>2154721.84</v>
      </c>
      <c r="H13" s="64">
        <v>2891355</v>
      </c>
      <c r="I13" s="64">
        <f t="shared" si="6"/>
        <v>0</v>
      </c>
      <c r="J13" s="64">
        <f t="shared" si="6"/>
        <v>2478970.96</v>
      </c>
      <c r="K13" s="63">
        <f t="shared" ref="K13" si="7">J13/G13*100</f>
        <v>115.04830526059922</v>
      </c>
      <c r="L13" s="63">
        <f t="shared" si="3"/>
        <v>85.737343217972196</v>
      </c>
    </row>
    <row r="14" spans="2:12" x14ac:dyDescent="0.25">
      <c r="B14" s="7"/>
      <c r="C14" s="7"/>
      <c r="D14" s="7"/>
      <c r="E14" s="7">
        <v>6361</v>
      </c>
      <c r="F14" s="7" t="s">
        <v>67</v>
      </c>
      <c r="G14" s="65">
        <v>2154721.84</v>
      </c>
      <c r="H14" s="64"/>
      <c r="I14" s="64"/>
      <c r="J14" s="65">
        <v>2478970.96</v>
      </c>
      <c r="K14" s="63">
        <f t="shared" ref="K14" si="8">J14/G14*100</f>
        <v>115.04830526059922</v>
      </c>
      <c r="L14" s="63" t="e">
        <f t="shared" si="3"/>
        <v>#DIV/0!</v>
      </c>
    </row>
    <row r="15" spans="2:12" x14ac:dyDescent="0.25">
      <c r="B15" s="7"/>
      <c r="C15" s="7"/>
      <c r="D15" s="8">
        <v>638</v>
      </c>
      <c r="E15" s="8" t="s">
        <v>15</v>
      </c>
      <c r="F15" s="7" t="s">
        <v>68</v>
      </c>
      <c r="G15" s="64">
        <f t="shared" ref="G15:I15" si="9">G16</f>
        <v>2325173.2599999998</v>
      </c>
      <c r="H15" s="64"/>
      <c r="I15" s="64">
        <f t="shared" si="9"/>
        <v>0</v>
      </c>
      <c r="J15" s="64"/>
      <c r="K15" s="63">
        <f t="shared" ref="K15" si="10">J15/G15*100</f>
        <v>0</v>
      </c>
      <c r="L15" s="63" t="e">
        <f t="shared" si="3"/>
        <v>#DIV/0!</v>
      </c>
    </row>
    <row r="16" spans="2:12" x14ac:dyDescent="0.25">
      <c r="B16" s="7"/>
      <c r="C16" s="7"/>
      <c r="D16" s="8"/>
      <c r="E16" s="8">
        <v>6381</v>
      </c>
      <c r="F16" s="7" t="s">
        <v>66</v>
      </c>
      <c r="G16" s="65">
        <v>2325173.2599999998</v>
      </c>
      <c r="H16" s="64"/>
      <c r="I16" s="64"/>
      <c r="J16" s="65"/>
      <c r="K16" s="63">
        <f t="shared" ref="K16" si="11">J16/G16*100</f>
        <v>0</v>
      </c>
      <c r="L16" s="63" t="e">
        <f t="shared" si="3"/>
        <v>#DIV/0!</v>
      </c>
    </row>
    <row r="17" spans="2:12" x14ac:dyDescent="0.25">
      <c r="B17" s="7"/>
      <c r="C17" s="7">
        <v>64</v>
      </c>
      <c r="D17" s="8"/>
      <c r="E17" s="8"/>
      <c r="F17" s="7" t="s">
        <v>69</v>
      </c>
      <c r="G17" s="64">
        <f t="shared" ref="G17:J17" si="12">G18</f>
        <v>947.72</v>
      </c>
      <c r="H17" s="64">
        <f t="shared" si="12"/>
        <v>1000</v>
      </c>
      <c r="I17" s="64">
        <f t="shared" si="12"/>
        <v>0</v>
      </c>
      <c r="J17" s="64">
        <f t="shared" si="12"/>
        <v>46.74</v>
      </c>
      <c r="K17" s="63">
        <f t="shared" ref="K17" si="13">J17/G17*100</f>
        <v>4.9318364073777063</v>
      </c>
      <c r="L17" s="63">
        <f t="shared" si="3"/>
        <v>4.6740000000000004</v>
      </c>
    </row>
    <row r="18" spans="2:12" x14ac:dyDescent="0.25">
      <c r="B18" s="7"/>
      <c r="C18" s="7"/>
      <c r="D18" s="8">
        <v>641</v>
      </c>
      <c r="E18" s="8"/>
      <c r="F18" s="7" t="s">
        <v>70</v>
      </c>
      <c r="G18" s="64">
        <f t="shared" ref="G18:J18" si="14">G19+G20</f>
        <v>947.72</v>
      </c>
      <c r="H18" s="64">
        <v>1000</v>
      </c>
      <c r="I18" s="64">
        <f t="shared" si="14"/>
        <v>0</v>
      </c>
      <c r="J18" s="64">
        <f t="shared" si="14"/>
        <v>46.74</v>
      </c>
      <c r="K18" s="63">
        <f t="shared" ref="K18" si="15">J18/G18*100</f>
        <v>4.9318364073777063</v>
      </c>
      <c r="L18" s="63">
        <f t="shared" si="3"/>
        <v>4.6740000000000004</v>
      </c>
    </row>
    <row r="19" spans="2:12" x14ac:dyDescent="0.25">
      <c r="B19" s="7"/>
      <c r="C19" s="7"/>
      <c r="D19" s="8"/>
      <c r="E19" s="8">
        <v>6413</v>
      </c>
      <c r="F19" s="7" t="s">
        <v>71</v>
      </c>
      <c r="G19" s="65">
        <v>947.72</v>
      </c>
      <c r="H19" s="64"/>
      <c r="I19" s="64"/>
      <c r="J19" s="65">
        <v>46.74</v>
      </c>
      <c r="K19" s="63">
        <f t="shared" ref="K19" si="16">J19/G19*100</f>
        <v>4.9318364073777063</v>
      </c>
      <c r="L19" s="63" t="e">
        <f t="shared" si="3"/>
        <v>#DIV/0!</v>
      </c>
    </row>
    <row r="20" spans="2:12" x14ac:dyDescent="0.25">
      <c r="B20" s="7"/>
      <c r="C20" s="7"/>
      <c r="D20" s="8"/>
      <c r="E20" s="8">
        <v>6419</v>
      </c>
      <c r="F20" s="7" t="s">
        <v>72</v>
      </c>
      <c r="G20" s="65"/>
      <c r="H20" s="64"/>
      <c r="I20" s="64"/>
      <c r="J20" s="65"/>
      <c r="K20" s="63" t="e">
        <f t="shared" ref="K20" si="17">J20/G20*100</f>
        <v>#DIV/0!</v>
      </c>
      <c r="L20" s="63" t="e">
        <f t="shared" si="3"/>
        <v>#DIV/0!</v>
      </c>
    </row>
    <row r="21" spans="2:12" x14ac:dyDescent="0.25">
      <c r="B21" s="7"/>
      <c r="C21" s="7">
        <v>65</v>
      </c>
      <c r="D21" s="8"/>
      <c r="E21" s="8"/>
      <c r="F21" s="7" t="s">
        <v>73</v>
      </c>
      <c r="G21" s="64">
        <f t="shared" ref="G21:J22" si="18">G22</f>
        <v>35551.65</v>
      </c>
      <c r="H21" s="64">
        <f t="shared" si="18"/>
        <v>37000</v>
      </c>
      <c r="I21" s="64">
        <f t="shared" si="18"/>
        <v>0</v>
      </c>
      <c r="J21" s="64">
        <f t="shared" si="18"/>
        <v>53972.26</v>
      </c>
      <c r="K21" s="63">
        <f t="shared" ref="K21" si="19">J21/G21*100</f>
        <v>151.81365703138954</v>
      </c>
      <c r="L21" s="63">
        <f t="shared" si="3"/>
        <v>145.87097297297299</v>
      </c>
    </row>
    <row r="22" spans="2:12" x14ac:dyDescent="0.25">
      <c r="B22" s="7"/>
      <c r="C22" s="7"/>
      <c r="D22" s="8">
        <v>652</v>
      </c>
      <c r="E22" s="8"/>
      <c r="F22" s="7" t="s">
        <v>74</v>
      </c>
      <c r="G22" s="105">
        <f t="shared" si="18"/>
        <v>35551.65</v>
      </c>
      <c r="H22" s="105">
        <v>37000</v>
      </c>
      <c r="I22" s="105">
        <f t="shared" si="18"/>
        <v>0</v>
      </c>
      <c r="J22" s="105">
        <f t="shared" si="18"/>
        <v>53972.26</v>
      </c>
      <c r="K22" s="63">
        <f t="shared" ref="K22" si="20">J22/G22*100</f>
        <v>151.81365703138954</v>
      </c>
      <c r="L22" s="63">
        <f t="shared" si="3"/>
        <v>145.87097297297299</v>
      </c>
    </row>
    <row r="23" spans="2:12" x14ac:dyDescent="0.25">
      <c r="B23" s="7"/>
      <c r="C23" s="7"/>
      <c r="D23" s="8"/>
      <c r="E23" s="8">
        <v>6526</v>
      </c>
      <c r="F23" s="7" t="s">
        <v>75</v>
      </c>
      <c r="G23" s="65">
        <v>35551.65</v>
      </c>
      <c r="H23" s="64"/>
      <c r="I23" s="64"/>
      <c r="J23" s="65">
        <v>53972.26</v>
      </c>
      <c r="K23" s="63"/>
      <c r="L23" s="63" t="e">
        <f t="shared" si="3"/>
        <v>#DIV/0!</v>
      </c>
    </row>
    <row r="24" spans="2:12" ht="25.5" x14ac:dyDescent="0.25">
      <c r="B24" s="7"/>
      <c r="C24" s="7">
        <v>66</v>
      </c>
      <c r="D24" s="8"/>
      <c r="E24" s="8"/>
      <c r="F24" s="11" t="s">
        <v>21</v>
      </c>
      <c r="G24" s="64">
        <f t="shared" ref="G24:J24" si="21">G25+G27</f>
        <v>137461.59</v>
      </c>
      <c r="H24" s="64">
        <f t="shared" si="21"/>
        <v>1599819</v>
      </c>
      <c r="I24" s="64">
        <f t="shared" si="21"/>
        <v>0</v>
      </c>
      <c r="J24" s="64">
        <f t="shared" si="21"/>
        <v>761556.0199999999</v>
      </c>
      <c r="K24" s="63">
        <f t="shared" ref="K24" si="22">J24/G24*100</f>
        <v>554.01368484097986</v>
      </c>
      <c r="L24" s="63">
        <f t="shared" si="3"/>
        <v>47.602636298231232</v>
      </c>
    </row>
    <row r="25" spans="2:12" ht="25.5" x14ac:dyDescent="0.25">
      <c r="B25" s="7"/>
      <c r="C25" s="20"/>
      <c r="D25" s="8">
        <v>661</v>
      </c>
      <c r="E25" s="8"/>
      <c r="F25" s="11" t="s">
        <v>22</v>
      </c>
      <c r="G25" s="64">
        <f t="shared" ref="G25:J25" si="23">G26</f>
        <v>104074.89</v>
      </c>
      <c r="H25" s="64">
        <v>1569819</v>
      </c>
      <c r="I25" s="64">
        <f t="shared" si="23"/>
        <v>0</v>
      </c>
      <c r="J25" s="64">
        <f t="shared" si="23"/>
        <v>727550.32</v>
      </c>
      <c r="K25" s="63">
        <f t="shared" ref="K25" si="24">J25/G25*100</f>
        <v>699.0642219271142</v>
      </c>
      <c r="L25" s="63">
        <f t="shared" si="3"/>
        <v>46.346127801995003</v>
      </c>
    </row>
    <row r="26" spans="2:12" x14ac:dyDescent="0.25">
      <c r="B26" s="7"/>
      <c r="C26" s="20"/>
      <c r="D26" s="8"/>
      <c r="E26" s="8">
        <v>6615</v>
      </c>
      <c r="F26" s="11" t="s">
        <v>76</v>
      </c>
      <c r="G26" s="65">
        <v>104074.89</v>
      </c>
      <c r="H26" s="64"/>
      <c r="I26" s="64"/>
      <c r="J26" s="65">
        <v>727550.32</v>
      </c>
      <c r="K26" s="63">
        <f t="shared" ref="K26" si="25">J26/G26*100</f>
        <v>699.0642219271142</v>
      </c>
      <c r="L26" s="63" t="e">
        <f t="shared" si="3"/>
        <v>#DIV/0!</v>
      </c>
    </row>
    <row r="27" spans="2:12" ht="21.75" customHeight="1" x14ac:dyDescent="0.25">
      <c r="B27" s="7"/>
      <c r="C27" s="7"/>
      <c r="D27" s="8">
        <v>663</v>
      </c>
      <c r="E27" s="8" t="s">
        <v>23</v>
      </c>
      <c r="F27" s="11" t="s">
        <v>77</v>
      </c>
      <c r="G27" s="64">
        <f t="shared" ref="G27:J27" si="26">G28</f>
        <v>33386.699999999997</v>
      </c>
      <c r="H27" s="64">
        <v>30000</v>
      </c>
      <c r="I27" s="64">
        <f t="shared" si="26"/>
        <v>0</v>
      </c>
      <c r="J27" s="64">
        <f t="shared" si="26"/>
        <v>34005.699999999997</v>
      </c>
      <c r="K27" s="63">
        <f t="shared" ref="K27" si="27">J27/G27*100</f>
        <v>101.85403169525588</v>
      </c>
      <c r="L27" s="63">
        <f t="shared" si="3"/>
        <v>113.35233333333332</v>
      </c>
    </row>
    <row r="28" spans="2:12" x14ac:dyDescent="0.25">
      <c r="B28" s="7"/>
      <c r="C28" s="7"/>
      <c r="D28" s="8"/>
      <c r="E28" s="8">
        <v>6631</v>
      </c>
      <c r="F28" s="11" t="s">
        <v>78</v>
      </c>
      <c r="G28" s="65">
        <v>33386.699999999997</v>
      </c>
      <c r="H28" s="64"/>
      <c r="I28" s="64"/>
      <c r="J28" s="65">
        <v>34005.699999999997</v>
      </c>
      <c r="K28" s="63">
        <f t="shared" ref="K28" si="28">J28/G28*100</f>
        <v>101.85403169525588</v>
      </c>
      <c r="L28" s="63" t="e">
        <f t="shared" si="3"/>
        <v>#DIV/0!</v>
      </c>
    </row>
    <row r="29" spans="2:12" ht="24.75" customHeight="1" x14ac:dyDescent="0.25">
      <c r="B29" s="7"/>
      <c r="C29" s="7">
        <v>67</v>
      </c>
      <c r="D29" s="8"/>
      <c r="E29" s="8"/>
      <c r="F29" s="11" t="s">
        <v>79</v>
      </c>
      <c r="G29" s="64">
        <f t="shared" ref="G29:J29" si="29">G30</f>
        <v>431033.16</v>
      </c>
      <c r="H29" s="64">
        <f t="shared" si="29"/>
        <v>352370</v>
      </c>
      <c r="I29" s="64">
        <f t="shared" si="29"/>
        <v>0</v>
      </c>
      <c r="J29" s="64">
        <f t="shared" si="29"/>
        <v>470490.89</v>
      </c>
      <c r="K29" s="63">
        <f t="shared" ref="K29" si="30">J29/G29*100</f>
        <v>109.1542214524748</v>
      </c>
      <c r="L29" s="63">
        <f t="shared" si="3"/>
        <v>133.52183500297983</v>
      </c>
    </row>
    <row r="30" spans="2:12" ht="27" customHeight="1" x14ac:dyDescent="0.25">
      <c r="B30" s="7"/>
      <c r="C30" s="7"/>
      <c r="D30" s="8">
        <v>671</v>
      </c>
      <c r="E30" s="8"/>
      <c r="F30" s="11" t="s">
        <v>80</v>
      </c>
      <c r="G30" s="64">
        <f t="shared" ref="G30:J30" si="31">G31+G32</f>
        <v>431033.16</v>
      </c>
      <c r="H30" s="64">
        <v>352370</v>
      </c>
      <c r="I30" s="64">
        <f t="shared" si="31"/>
        <v>0</v>
      </c>
      <c r="J30" s="64">
        <f t="shared" si="31"/>
        <v>470490.89</v>
      </c>
      <c r="K30" s="63">
        <f t="shared" ref="K30" si="32">J30/G30*100</f>
        <v>109.1542214524748</v>
      </c>
      <c r="L30" s="63">
        <f t="shared" si="3"/>
        <v>133.52183500297983</v>
      </c>
    </row>
    <row r="31" spans="2:12" ht="25.5" x14ac:dyDescent="0.25">
      <c r="B31" s="7"/>
      <c r="C31" s="7"/>
      <c r="D31" s="8"/>
      <c r="E31" s="8">
        <v>6711</v>
      </c>
      <c r="F31" s="11" t="s">
        <v>81</v>
      </c>
      <c r="G31" s="113">
        <v>353079.18</v>
      </c>
      <c r="H31" s="64"/>
      <c r="I31" s="64"/>
      <c r="J31" s="113">
        <v>446725.89</v>
      </c>
      <c r="K31" s="63">
        <f t="shared" ref="K31" si="33">J31/G31*100</f>
        <v>126.5228637950275</v>
      </c>
      <c r="L31" s="63" t="e">
        <f t="shared" si="3"/>
        <v>#DIV/0!</v>
      </c>
    </row>
    <row r="32" spans="2:12" ht="24.75" customHeight="1" x14ac:dyDescent="0.25">
      <c r="B32" s="7"/>
      <c r="C32" s="7"/>
      <c r="D32" s="8"/>
      <c r="E32" s="8">
        <v>6712</v>
      </c>
      <c r="F32" s="11" t="s">
        <v>82</v>
      </c>
      <c r="G32" s="113">
        <v>77953.98</v>
      </c>
      <c r="H32" s="64"/>
      <c r="I32" s="64"/>
      <c r="J32" s="113">
        <v>23765</v>
      </c>
      <c r="K32" s="63">
        <f t="shared" ref="K32" si="34">J32/G32*100</f>
        <v>30.485935419846427</v>
      </c>
      <c r="L32" s="63" t="e">
        <f t="shared" si="3"/>
        <v>#DIV/0!</v>
      </c>
    </row>
    <row r="33" spans="2:12" ht="24.75" customHeight="1" x14ac:dyDescent="0.25">
      <c r="B33" s="7"/>
      <c r="C33" s="7">
        <v>68</v>
      </c>
      <c r="D33" s="8"/>
      <c r="E33" s="8"/>
      <c r="F33" s="11" t="s">
        <v>246</v>
      </c>
      <c r="G33" s="124">
        <f>G34</f>
        <v>2811.64</v>
      </c>
      <c r="H33" s="64"/>
      <c r="I33" s="64"/>
      <c r="J33" s="124"/>
      <c r="K33" s="63"/>
      <c r="L33" s="63"/>
    </row>
    <row r="34" spans="2:12" ht="24.75" customHeight="1" x14ac:dyDescent="0.25">
      <c r="B34" s="7"/>
      <c r="C34" s="7"/>
      <c r="D34" s="8">
        <v>683</v>
      </c>
      <c r="E34" s="8"/>
      <c r="F34" s="11" t="s">
        <v>72</v>
      </c>
      <c r="G34" s="124">
        <f>G35</f>
        <v>2811.64</v>
      </c>
      <c r="H34" s="64"/>
      <c r="I34" s="64"/>
      <c r="J34" s="124"/>
      <c r="K34" s="63"/>
      <c r="L34" s="63"/>
    </row>
    <row r="35" spans="2:12" ht="24.75" customHeight="1" x14ac:dyDescent="0.25">
      <c r="B35" s="7"/>
      <c r="C35" s="7"/>
      <c r="D35" s="8"/>
      <c r="E35" s="8">
        <v>6831</v>
      </c>
      <c r="F35" s="11" t="s">
        <v>72</v>
      </c>
      <c r="G35" s="124">
        <v>2811.64</v>
      </c>
      <c r="H35" s="64"/>
      <c r="I35" s="64"/>
      <c r="J35" s="124"/>
      <c r="K35" s="63"/>
      <c r="L35" s="63"/>
    </row>
    <row r="36" spans="2:12" x14ac:dyDescent="0.25">
      <c r="B36" s="20">
        <v>8</v>
      </c>
      <c r="C36" s="7"/>
      <c r="D36" s="8"/>
      <c r="E36" s="8"/>
      <c r="F36" s="11" t="s">
        <v>83</v>
      </c>
      <c r="G36" s="60">
        <f>G37</f>
        <v>0</v>
      </c>
      <c r="H36" s="60">
        <f t="shared" ref="H36:J38" si="35">H37</f>
        <v>0</v>
      </c>
      <c r="I36" s="60">
        <f t="shared" si="35"/>
        <v>0</v>
      </c>
      <c r="J36" s="60">
        <f t="shared" si="35"/>
        <v>0</v>
      </c>
      <c r="K36" s="63" t="e">
        <f t="shared" ref="K36" si="36">J36/G36*100</f>
        <v>#DIV/0!</v>
      </c>
      <c r="L36" s="63" t="e">
        <f t="shared" si="3"/>
        <v>#DIV/0!</v>
      </c>
    </row>
    <row r="37" spans="2:12" x14ac:dyDescent="0.25">
      <c r="B37" s="7"/>
      <c r="C37" s="7">
        <v>84</v>
      </c>
      <c r="D37" s="8"/>
      <c r="E37" s="8"/>
      <c r="F37" s="26" t="s">
        <v>13</v>
      </c>
      <c r="G37" s="64"/>
      <c r="H37" s="64">
        <f t="shared" si="35"/>
        <v>0</v>
      </c>
      <c r="I37" s="64">
        <f t="shared" si="35"/>
        <v>0</v>
      </c>
      <c r="J37" s="64">
        <f t="shared" si="35"/>
        <v>0</v>
      </c>
      <c r="K37" s="63" t="e">
        <f t="shared" ref="K37" si="37">J37/G37*100</f>
        <v>#DIV/0!</v>
      </c>
      <c r="L37" s="63" t="e">
        <f t="shared" si="3"/>
        <v>#DIV/0!</v>
      </c>
    </row>
    <row r="38" spans="2:12" ht="25.5" x14ac:dyDescent="0.25">
      <c r="B38" s="7"/>
      <c r="C38" s="7"/>
      <c r="D38" s="7">
        <v>844</v>
      </c>
      <c r="E38" s="7"/>
      <c r="F38" s="26" t="s">
        <v>154</v>
      </c>
      <c r="G38" s="64"/>
      <c r="H38" s="64">
        <f t="shared" si="35"/>
        <v>0</v>
      </c>
      <c r="I38" s="64">
        <f t="shared" si="35"/>
        <v>0</v>
      </c>
      <c r="J38" s="64">
        <f t="shared" si="35"/>
        <v>0</v>
      </c>
      <c r="K38" s="63" t="e">
        <f t="shared" ref="K38" si="38">J38/G38*100</f>
        <v>#DIV/0!</v>
      </c>
      <c r="L38" s="63" t="e">
        <f t="shared" si="3"/>
        <v>#DIV/0!</v>
      </c>
    </row>
    <row r="39" spans="2:12" ht="25.5" x14ac:dyDescent="0.25">
      <c r="B39" s="7"/>
      <c r="C39" s="7"/>
      <c r="D39" s="7"/>
      <c r="E39" s="7">
        <v>8443</v>
      </c>
      <c r="F39" s="26" t="s">
        <v>155</v>
      </c>
      <c r="G39" s="64"/>
      <c r="H39" s="64"/>
      <c r="I39" s="64"/>
      <c r="J39" s="65"/>
      <c r="K39" s="63" t="e">
        <f t="shared" ref="K39" si="39">J39/G39*100</f>
        <v>#DIV/0!</v>
      </c>
      <c r="L39" s="63" t="e">
        <f t="shared" si="3"/>
        <v>#DIV/0!</v>
      </c>
    </row>
    <row r="40" spans="2:12" x14ac:dyDescent="0.25">
      <c r="B40" s="7"/>
      <c r="C40" s="7">
        <v>92</v>
      </c>
      <c r="D40" s="7"/>
      <c r="E40" s="7" t="s">
        <v>15</v>
      </c>
      <c r="F40" s="26" t="s">
        <v>214</v>
      </c>
      <c r="G40" s="64"/>
      <c r="H40" s="64"/>
      <c r="I40" s="64"/>
      <c r="J40" s="65"/>
      <c r="K40" s="63"/>
      <c r="L40" s="63"/>
    </row>
    <row r="41" spans="2:12" ht="15.75" customHeight="1" x14ac:dyDescent="0.25"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</row>
    <row r="42" spans="2:12" ht="33" customHeight="1" x14ac:dyDescent="0.25">
      <c r="B42" s="150" t="s">
        <v>6</v>
      </c>
      <c r="C42" s="151"/>
      <c r="D42" s="151"/>
      <c r="E42" s="151"/>
      <c r="F42" s="152"/>
      <c r="G42" s="31" t="s">
        <v>56</v>
      </c>
      <c r="H42" s="31" t="s">
        <v>57</v>
      </c>
      <c r="I42" s="31" t="s">
        <v>58</v>
      </c>
      <c r="J42" s="31" t="s">
        <v>59</v>
      </c>
      <c r="K42" s="31" t="s">
        <v>16</v>
      </c>
      <c r="L42" s="31" t="s">
        <v>36</v>
      </c>
    </row>
    <row r="43" spans="2:12" s="24" customFormat="1" ht="11.25" x14ac:dyDescent="0.2">
      <c r="B43" s="153">
        <v>1</v>
      </c>
      <c r="C43" s="154"/>
      <c r="D43" s="154"/>
      <c r="E43" s="154"/>
      <c r="F43" s="155"/>
      <c r="G43" s="32">
        <v>2</v>
      </c>
      <c r="H43" s="32">
        <v>3</v>
      </c>
      <c r="I43" s="32">
        <v>4</v>
      </c>
      <c r="J43" s="32">
        <v>5</v>
      </c>
      <c r="K43" s="32" t="s">
        <v>18</v>
      </c>
      <c r="L43" s="32" t="s">
        <v>19</v>
      </c>
    </row>
    <row r="44" spans="2:12" x14ac:dyDescent="0.25">
      <c r="B44" s="6"/>
      <c r="C44" s="6"/>
      <c r="D44" s="6"/>
      <c r="E44" s="6"/>
      <c r="F44" s="6" t="s">
        <v>30</v>
      </c>
      <c r="G44" s="60">
        <f>G45+G101+G121</f>
        <v>5738271.7600000007</v>
      </c>
      <c r="H44" s="60">
        <f>H45+H101+H121</f>
        <v>4881544</v>
      </c>
      <c r="I44" s="60">
        <f>I45+I101</f>
        <v>0</v>
      </c>
      <c r="J44" s="60">
        <f>J45+J101+J121</f>
        <v>4068546.31</v>
      </c>
      <c r="K44" s="63">
        <f>J44/G44*100</f>
        <v>70.901945396883733</v>
      </c>
      <c r="L44" s="63">
        <f>J44/H44*100</f>
        <v>83.3454806512038</v>
      </c>
    </row>
    <row r="45" spans="2:12" x14ac:dyDescent="0.25">
      <c r="B45" s="6">
        <v>3</v>
      </c>
      <c r="C45" s="6"/>
      <c r="D45" s="6"/>
      <c r="E45" s="6"/>
      <c r="F45" s="6" t="s">
        <v>3</v>
      </c>
      <c r="G45" s="60">
        <f>G46+G54+G85+G93+G97</f>
        <v>3665562.4100000006</v>
      </c>
      <c r="H45" s="60">
        <f>H46+H54+H85+H93+H97</f>
        <v>4851044</v>
      </c>
      <c r="I45" s="60">
        <f>I46+I54+I85+I93+I97</f>
        <v>0</v>
      </c>
      <c r="J45" s="60">
        <f>J46+J54+J85+J93+J97</f>
        <v>3993676.72</v>
      </c>
      <c r="K45" s="63">
        <f t="shared" ref="K45:K116" si="40">J45/G45*100</f>
        <v>108.95126786287619</v>
      </c>
      <c r="L45" s="63">
        <f t="shared" ref="L45:L106" si="41">J45/H45*100</f>
        <v>82.326128561192192</v>
      </c>
    </row>
    <row r="46" spans="2:12" x14ac:dyDescent="0.25">
      <c r="B46" s="6"/>
      <c r="C46" s="11">
        <v>31</v>
      </c>
      <c r="D46" s="11"/>
      <c r="E46" s="11"/>
      <c r="F46" s="11" t="s">
        <v>4</v>
      </c>
      <c r="G46" s="60">
        <f>G47+G50+G52</f>
        <v>2340527.0700000003</v>
      </c>
      <c r="H46" s="60">
        <f t="shared" ref="H46:J46" si="42">H47+H50+H52</f>
        <v>3854067</v>
      </c>
      <c r="I46" s="60">
        <f t="shared" si="42"/>
        <v>0</v>
      </c>
      <c r="J46" s="60">
        <f t="shared" si="42"/>
        <v>3265003.18</v>
      </c>
      <c r="K46" s="63">
        <f t="shared" si="40"/>
        <v>139.49862925533262</v>
      </c>
      <c r="L46" s="63">
        <f t="shared" si="41"/>
        <v>84.715786726074043</v>
      </c>
    </row>
    <row r="47" spans="2:12" x14ac:dyDescent="0.25">
      <c r="B47" s="7"/>
      <c r="C47" s="7"/>
      <c r="D47" s="7">
        <v>311</v>
      </c>
      <c r="E47" s="7"/>
      <c r="F47" s="7" t="s">
        <v>24</v>
      </c>
      <c r="G47" s="64">
        <f t="shared" ref="G47:J47" si="43">G48+G49</f>
        <v>1944596.09</v>
      </c>
      <c r="H47" s="64">
        <v>3253221</v>
      </c>
      <c r="I47" s="64">
        <f t="shared" si="43"/>
        <v>0</v>
      </c>
      <c r="J47" s="64">
        <f t="shared" si="43"/>
        <v>2714656.59</v>
      </c>
      <c r="K47" s="63">
        <f t="shared" si="40"/>
        <v>139.60002305671611</v>
      </c>
      <c r="L47" s="63">
        <f t="shared" si="41"/>
        <v>83.44519447034186</v>
      </c>
    </row>
    <row r="48" spans="2:12" x14ac:dyDescent="0.25">
      <c r="B48" s="7"/>
      <c r="C48" s="7"/>
      <c r="D48" s="7"/>
      <c r="E48" s="7">
        <v>3111</v>
      </c>
      <c r="F48" s="7" t="s">
        <v>25</v>
      </c>
      <c r="G48" s="64">
        <v>1895601.29</v>
      </c>
      <c r="H48" s="64"/>
      <c r="I48" s="64"/>
      <c r="J48" s="64">
        <v>2668210.71</v>
      </c>
      <c r="K48" s="63">
        <f t="shared" si="40"/>
        <v>140.75801298911333</v>
      </c>
      <c r="L48" s="63"/>
    </row>
    <row r="49" spans="2:12" x14ac:dyDescent="0.25">
      <c r="B49" s="7"/>
      <c r="C49" s="7"/>
      <c r="D49" s="7"/>
      <c r="E49" s="7">
        <v>3113</v>
      </c>
      <c r="F49" s="7" t="s">
        <v>84</v>
      </c>
      <c r="G49" s="64">
        <v>48994.8</v>
      </c>
      <c r="H49" s="64"/>
      <c r="I49" s="64"/>
      <c r="J49" s="64">
        <v>46445.88</v>
      </c>
      <c r="K49" s="63">
        <f t="shared" si="40"/>
        <v>94.797570354404954</v>
      </c>
      <c r="L49" s="63"/>
    </row>
    <row r="50" spans="2:12" x14ac:dyDescent="0.25">
      <c r="B50" s="7"/>
      <c r="C50" s="7"/>
      <c r="D50" s="7">
        <v>312</v>
      </c>
      <c r="E50" s="7"/>
      <c r="F50" s="7" t="s">
        <v>85</v>
      </c>
      <c r="G50" s="64">
        <f>G51</f>
        <v>76608.86</v>
      </c>
      <c r="H50" s="64">
        <v>64000</v>
      </c>
      <c r="I50" s="64">
        <f t="shared" ref="I50:J50" si="44">I51</f>
        <v>0</v>
      </c>
      <c r="J50" s="64">
        <f t="shared" si="44"/>
        <v>103736.95</v>
      </c>
      <c r="K50" s="63">
        <f t="shared" si="40"/>
        <v>135.41116523597921</v>
      </c>
      <c r="L50" s="63">
        <f t="shared" si="41"/>
        <v>162.088984375</v>
      </c>
    </row>
    <row r="51" spans="2:12" x14ac:dyDescent="0.25">
      <c r="B51" s="7"/>
      <c r="C51" s="7"/>
      <c r="D51" s="7"/>
      <c r="E51" s="7">
        <v>3121</v>
      </c>
      <c r="F51" s="7" t="s">
        <v>85</v>
      </c>
      <c r="G51" s="64">
        <v>76608.86</v>
      </c>
      <c r="H51" s="64"/>
      <c r="I51" s="64"/>
      <c r="J51" s="64">
        <v>103736.95</v>
      </c>
      <c r="K51" s="63">
        <f t="shared" si="40"/>
        <v>135.41116523597921</v>
      </c>
      <c r="L51" s="63"/>
    </row>
    <row r="52" spans="2:12" x14ac:dyDescent="0.25">
      <c r="B52" s="7"/>
      <c r="C52" s="7"/>
      <c r="D52" s="7">
        <v>313</v>
      </c>
      <c r="E52" s="7"/>
      <c r="F52" s="7" t="s">
        <v>86</v>
      </c>
      <c r="G52" s="64">
        <f>G53</f>
        <v>319322.12</v>
      </c>
      <c r="H52" s="64">
        <v>536846</v>
      </c>
      <c r="I52" s="64">
        <f t="shared" ref="I52:J52" si="45">I53</f>
        <v>0</v>
      </c>
      <c r="J52" s="64">
        <f t="shared" si="45"/>
        <v>446609.64</v>
      </c>
      <c r="K52" s="63">
        <f t="shared" si="40"/>
        <v>139.86179222410274</v>
      </c>
      <c r="L52" s="63">
        <f t="shared" si="41"/>
        <v>83.191388219340368</v>
      </c>
    </row>
    <row r="53" spans="2:12" x14ac:dyDescent="0.25">
      <c r="B53" s="7"/>
      <c r="C53" s="7"/>
      <c r="D53" s="7"/>
      <c r="E53" s="7">
        <v>3132</v>
      </c>
      <c r="F53" s="7" t="s">
        <v>87</v>
      </c>
      <c r="G53" s="64">
        <v>319322.12</v>
      </c>
      <c r="H53" s="64"/>
      <c r="I53" s="64"/>
      <c r="J53" s="64">
        <v>446609.64</v>
      </c>
      <c r="K53" s="63">
        <f t="shared" si="40"/>
        <v>139.86179222410274</v>
      </c>
      <c r="L53" s="63"/>
    </row>
    <row r="54" spans="2:12" x14ac:dyDescent="0.25">
      <c r="B54" s="7"/>
      <c r="C54" s="7">
        <v>32</v>
      </c>
      <c r="D54" s="8"/>
      <c r="E54" s="8"/>
      <c r="F54" s="7" t="s">
        <v>12</v>
      </c>
      <c r="G54" s="60">
        <f>G55+G59+G66+G78</f>
        <v>516097.83</v>
      </c>
      <c r="H54" s="60">
        <f>H55+H59+H66+H78</f>
        <v>991836</v>
      </c>
      <c r="I54" s="60">
        <f>I55+I59+I66+I78</f>
        <v>0</v>
      </c>
      <c r="J54" s="60">
        <f>J55+J59+J66+J78+J77</f>
        <v>688819.46</v>
      </c>
      <c r="K54" s="63">
        <f t="shared" si="40"/>
        <v>133.46683902933674</v>
      </c>
      <c r="L54" s="63">
        <f t="shared" si="41"/>
        <v>69.448927040357475</v>
      </c>
    </row>
    <row r="55" spans="2:12" x14ac:dyDescent="0.25">
      <c r="B55" s="7"/>
      <c r="C55" s="7"/>
      <c r="D55" s="7">
        <v>321</v>
      </c>
      <c r="E55" s="7"/>
      <c r="F55" s="7" t="s">
        <v>26</v>
      </c>
      <c r="G55" s="64">
        <f t="shared" ref="G55:J55" si="46">G56+G57+G58</f>
        <v>87017.700000000012</v>
      </c>
      <c r="H55" s="64">
        <v>67000</v>
      </c>
      <c r="I55" s="64">
        <f t="shared" si="46"/>
        <v>0</v>
      </c>
      <c r="J55" s="64">
        <f t="shared" si="46"/>
        <v>97875.06</v>
      </c>
      <c r="K55" s="63">
        <f t="shared" si="40"/>
        <v>112.47718567601761</v>
      </c>
      <c r="L55" s="63">
        <f t="shared" si="41"/>
        <v>146.0821791044776</v>
      </c>
    </row>
    <row r="56" spans="2:12" x14ac:dyDescent="0.25">
      <c r="B56" s="7"/>
      <c r="C56" s="20"/>
      <c r="D56" s="7"/>
      <c r="E56" s="7">
        <v>3211</v>
      </c>
      <c r="F56" s="26" t="s">
        <v>27</v>
      </c>
      <c r="G56" s="64">
        <v>36042.050000000003</v>
      </c>
      <c r="H56" s="64"/>
      <c r="I56" s="64"/>
      <c r="J56" s="64">
        <v>36662.97</v>
      </c>
      <c r="K56" s="63">
        <f t="shared" si="40"/>
        <v>101.72276549197395</v>
      </c>
      <c r="L56" s="63"/>
    </row>
    <row r="57" spans="2:12" x14ac:dyDescent="0.25">
      <c r="B57" s="7"/>
      <c r="C57" s="20"/>
      <c r="D57" s="8"/>
      <c r="E57" s="8">
        <v>3212</v>
      </c>
      <c r="F57" s="8" t="s">
        <v>88</v>
      </c>
      <c r="G57" s="64">
        <v>50759.65</v>
      </c>
      <c r="H57" s="64"/>
      <c r="I57" s="64"/>
      <c r="J57" s="64">
        <v>60374.59</v>
      </c>
      <c r="K57" s="63">
        <f t="shared" si="40"/>
        <v>118.9420927843277</v>
      </c>
      <c r="L57" s="63"/>
    </row>
    <row r="58" spans="2:12" x14ac:dyDescent="0.25">
      <c r="B58" s="7"/>
      <c r="C58" s="20"/>
      <c r="D58" s="8"/>
      <c r="E58" s="8">
        <v>3213</v>
      </c>
      <c r="F58" s="8" t="s">
        <v>89</v>
      </c>
      <c r="G58" s="64">
        <v>216</v>
      </c>
      <c r="H58" s="64"/>
      <c r="I58" s="64"/>
      <c r="J58" s="64">
        <v>837.5</v>
      </c>
      <c r="K58" s="63">
        <f t="shared" si="40"/>
        <v>387.73148148148147</v>
      </c>
      <c r="L58" s="63"/>
    </row>
    <row r="59" spans="2:12" x14ac:dyDescent="0.25">
      <c r="B59" s="7"/>
      <c r="C59" s="20"/>
      <c r="D59" s="8">
        <v>322</v>
      </c>
      <c r="E59" s="8"/>
      <c r="F59" s="8" t="s">
        <v>90</v>
      </c>
      <c r="G59" s="64">
        <f t="shared" ref="G59:J59" si="47">G60+G61+G62+G63+G64+G65</f>
        <v>156484.74</v>
      </c>
      <c r="H59" s="64">
        <v>527629</v>
      </c>
      <c r="I59" s="64">
        <f t="shared" si="47"/>
        <v>0</v>
      </c>
      <c r="J59" s="64">
        <f t="shared" si="47"/>
        <v>269262.28000000003</v>
      </c>
      <c r="K59" s="63">
        <f t="shared" si="40"/>
        <v>172.06935321616669</v>
      </c>
      <c r="L59" s="63">
        <f t="shared" si="41"/>
        <v>51.032502004249203</v>
      </c>
    </row>
    <row r="60" spans="2:12" x14ac:dyDescent="0.25">
      <c r="B60" s="7"/>
      <c r="C60" s="20"/>
      <c r="D60" s="8"/>
      <c r="E60" s="8">
        <v>3221</v>
      </c>
      <c r="F60" s="8" t="s">
        <v>91</v>
      </c>
      <c r="G60" s="64">
        <v>24935.86</v>
      </c>
      <c r="H60" s="64"/>
      <c r="I60" s="64"/>
      <c r="J60" s="64">
        <v>25704.14</v>
      </c>
      <c r="K60" s="63">
        <f t="shared" si="40"/>
        <v>103.08102467691107</v>
      </c>
      <c r="L60" s="63"/>
    </row>
    <row r="61" spans="2:12" x14ac:dyDescent="0.25">
      <c r="B61" s="7"/>
      <c r="C61" s="20"/>
      <c r="D61" s="8"/>
      <c r="E61" s="8">
        <v>3222</v>
      </c>
      <c r="F61" s="8" t="s">
        <v>92</v>
      </c>
      <c r="G61" s="64">
        <v>95968.7</v>
      </c>
      <c r="H61" s="64"/>
      <c r="I61" s="64"/>
      <c r="J61" s="64">
        <v>179369.47</v>
      </c>
      <c r="K61" s="63">
        <f t="shared" si="40"/>
        <v>186.90413645282266</v>
      </c>
      <c r="L61" s="63"/>
    </row>
    <row r="62" spans="2:12" x14ac:dyDescent="0.25">
      <c r="B62" s="7"/>
      <c r="C62" s="20"/>
      <c r="D62" s="8"/>
      <c r="E62" s="8">
        <v>3223</v>
      </c>
      <c r="F62" s="8" t="s">
        <v>93</v>
      </c>
      <c r="G62" s="64">
        <v>20121.439999999999</v>
      </c>
      <c r="H62" s="64"/>
      <c r="I62" s="64"/>
      <c r="J62" s="64">
        <v>34914.78</v>
      </c>
      <c r="K62" s="63">
        <f t="shared" si="40"/>
        <v>173.52028483050915</v>
      </c>
      <c r="L62" s="63"/>
    </row>
    <row r="63" spans="2:12" x14ac:dyDescent="0.25">
      <c r="B63" s="7"/>
      <c r="C63" s="20"/>
      <c r="D63" s="8"/>
      <c r="E63" s="8">
        <v>3224</v>
      </c>
      <c r="F63" s="8" t="s">
        <v>94</v>
      </c>
      <c r="G63" s="64">
        <v>1077.43</v>
      </c>
      <c r="H63" s="64"/>
      <c r="I63" s="64"/>
      <c r="J63" s="64">
        <v>2991.88</v>
      </c>
      <c r="K63" s="63">
        <f t="shared" si="40"/>
        <v>277.68671746656395</v>
      </c>
      <c r="L63" s="63"/>
    </row>
    <row r="64" spans="2:12" x14ac:dyDescent="0.25">
      <c r="B64" s="7"/>
      <c r="C64" s="20"/>
      <c r="D64" s="8"/>
      <c r="E64" s="8">
        <v>3225</v>
      </c>
      <c r="F64" s="8" t="s">
        <v>95</v>
      </c>
      <c r="G64" s="64">
        <v>6028.56</v>
      </c>
      <c r="H64" s="64"/>
      <c r="I64" s="64"/>
      <c r="J64" s="64">
        <v>24987.87</v>
      </c>
      <c r="K64" s="63">
        <f t="shared" si="40"/>
        <v>414.4915203630718</v>
      </c>
      <c r="L64" s="63"/>
    </row>
    <row r="65" spans="2:12" x14ac:dyDescent="0.25">
      <c r="B65" s="7"/>
      <c r="C65" s="20"/>
      <c r="D65" s="8"/>
      <c r="E65" s="8">
        <v>3227</v>
      </c>
      <c r="F65" s="8" t="s">
        <v>96</v>
      </c>
      <c r="G65" s="64">
        <v>8352.75</v>
      </c>
      <c r="H65" s="64"/>
      <c r="I65" s="64"/>
      <c r="J65" s="64">
        <v>1294.1400000000001</v>
      </c>
      <c r="K65" s="63">
        <f t="shared" si="40"/>
        <v>15.493579958696237</v>
      </c>
      <c r="L65" s="63"/>
    </row>
    <row r="66" spans="2:12" x14ac:dyDescent="0.25">
      <c r="B66" s="7"/>
      <c r="C66" s="20"/>
      <c r="D66" s="8">
        <v>323</v>
      </c>
      <c r="E66" s="8"/>
      <c r="F66" s="8" t="s">
        <v>97</v>
      </c>
      <c r="G66" s="64">
        <f t="shared" ref="G66:J66" si="48">G67+G68+G69+G70+G71+G72+G73+G74+G75</f>
        <v>214443.24</v>
      </c>
      <c r="H66" s="64">
        <v>267024</v>
      </c>
      <c r="I66" s="64">
        <f t="shared" si="48"/>
        <v>0</v>
      </c>
      <c r="J66" s="64">
        <f t="shared" si="48"/>
        <v>260686.81</v>
      </c>
      <c r="K66" s="63">
        <f t="shared" si="40"/>
        <v>121.56448018599235</v>
      </c>
      <c r="L66" s="63">
        <f t="shared" si="41"/>
        <v>97.626733926538435</v>
      </c>
    </row>
    <row r="67" spans="2:12" x14ac:dyDescent="0.25">
      <c r="B67" s="7"/>
      <c r="C67" s="20"/>
      <c r="D67" s="8"/>
      <c r="E67" s="8">
        <v>3231</v>
      </c>
      <c r="F67" s="8" t="s">
        <v>98</v>
      </c>
      <c r="G67" s="64">
        <v>8150.34</v>
      </c>
      <c r="H67" s="64"/>
      <c r="I67" s="64"/>
      <c r="J67" s="64">
        <v>10136.26</v>
      </c>
      <c r="K67" s="63">
        <f t="shared" si="40"/>
        <v>124.36610006453719</v>
      </c>
      <c r="L67" s="63"/>
    </row>
    <row r="68" spans="2:12" x14ac:dyDescent="0.25">
      <c r="B68" s="7"/>
      <c r="C68" s="20"/>
      <c r="D68" s="8"/>
      <c r="E68" s="8">
        <v>3232</v>
      </c>
      <c r="F68" s="8" t="s">
        <v>99</v>
      </c>
      <c r="G68" s="64">
        <v>14458.37</v>
      </c>
      <c r="H68" s="64"/>
      <c r="I68" s="64"/>
      <c r="J68" s="64">
        <v>26780.06</v>
      </c>
      <c r="K68" s="63">
        <f t="shared" si="40"/>
        <v>185.22184727600691</v>
      </c>
      <c r="L68" s="63"/>
    </row>
    <row r="69" spans="2:12" x14ac:dyDescent="0.25">
      <c r="B69" s="7"/>
      <c r="C69" s="20"/>
      <c r="D69" s="8"/>
      <c r="E69" s="8">
        <v>3233</v>
      </c>
      <c r="F69" s="8" t="s">
        <v>100</v>
      </c>
      <c r="G69" s="64">
        <v>885</v>
      </c>
      <c r="H69" s="64"/>
      <c r="I69" s="64"/>
      <c r="J69" s="64">
        <v>6911.38</v>
      </c>
      <c r="K69" s="63">
        <f t="shared" si="40"/>
        <v>780.94689265536726</v>
      </c>
      <c r="L69" s="63"/>
    </row>
    <row r="70" spans="2:12" x14ac:dyDescent="0.25">
      <c r="B70" s="7"/>
      <c r="C70" s="20"/>
      <c r="D70" s="8"/>
      <c r="E70" s="8">
        <v>3234</v>
      </c>
      <c r="F70" s="8" t="s">
        <v>101</v>
      </c>
      <c r="G70" s="64">
        <v>11599.89</v>
      </c>
      <c r="H70" s="64"/>
      <c r="I70" s="64"/>
      <c r="J70" s="64">
        <v>14014.56</v>
      </c>
      <c r="K70" s="63">
        <f t="shared" si="40"/>
        <v>120.81631808577495</v>
      </c>
      <c r="L70" s="63"/>
    </row>
    <row r="71" spans="2:12" x14ac:dyDescent="0.25">
      <c r="B71" s="7"/>
      <c r="C71" s="20"/>
      <c r="D71" s="8"/>
      <c r="E71" s="8">
        <v>3235</v>
      </c>
      <c r="F71" s="8" t="s">
        <v>102</v>
      </c>
      <c r="G71" s="64">
        <v>23940.19</v>
      </c>
      <c r="H71" s="64"/>
      <c r="I71" s="64"/>
      <c r="J71" s="64">
        <v>21627.7</v>
      </c>
      <c r="K71" s="63">
        <f t="shared" si="40"/>
        <v>90.340552852755138</v>
      </c>
      <c r="L71" s="63"/>
    </row>
    <row r="72" spans="2:12" x14ac:dyDescent="0.25">
      <c r="B72" s="7"/>
      <c r="C72" s="20"/>
      <c r="D72" s="8"/>
      <c r="E72" s="8">
        <v>3236</v>
      </c>
      <c r="F72" s="8" t="s">
        <v>103</v>
      </c>
      <c r="G72" s="64">
        <v>11493.36</v>
      </c>
      <c r="H72" s="64"/>
      <c r="I72" s="64"/>
      <c r="J72" s="64">
        <v>13394.55</v>
      </c>
      <c r="K72" s="63">
        <f t="shared" si="40"/>
        <v>116.54163795443628</v>
      </c>
      <c r="L72" s="63"/>
    </row>
    <row r="73" spans="2:12" x14ac:dyDescent="0.25">
      <c r="B73" s="7"/>
      <c r="C73" s="20"/>
      <c r="D73" s="8"/>
      <c r="E73" s="8">
        <v>3237</v>
      </c>
      <c r="F73" s="8" t="s">
        <v>104</v>
      </c>
      <c r="G73" s="64">
        <v>60222.8</v>
      </c>
      <c r="H73" s="64"/>
      <c r="I73" s="64"/>
      <c r="J73" s="64">
        <v>55812.39</v>
      </c>
      <c r="K73" s="63">
        <f t="shared" si="40"/>
        <v>92.676511221663546</v>
      </c>
      <c r="L73" s="63"/>
    </row>
    <row r="74" spans="2:12" x14ac:dyDescent="0.25">
      <c r="B74" s="7"/>
      <c r="C74" s="20"/>
      <c r="D74" s="8"/>
      <c r="E74" s="8">
        <v>3238</v>
      </c>
      <c r="F74" s="8" t="s">
        <v>105</v>
      </c>
      <c r="G74" s="64">
        <v>29979.78</v>
      </c>
      <c r="H74" s="64"/>
      <c r="I74" s="64"/>
      <c r="J74" s="64">
        <v>31653.66</v>
      </c>
      <c r="K74" s="63">
        <f t="shared" si="40"/>
        <v>105.58336318678789</v>
      </c>
      <c r="L74" s="63"/>
    </row>
    <row r="75" spans="2:12" x14ac:dyDescent="0.25">
      <c r="B75" s="7"/>
      <c r="C75" s="20"/>
      <c r="D75" s="8"/>
      <c r="E75" s="8">
        <v>3239</v>
      </c>
      <c r="F75" s="8" t="s">
        <v>106</v>
      </c>
      <c r="G75" s="64">
        <v>53713.51</v>
      </c>
      <c r="H75" s="64"/>
      <c r="I75" s="64"/>
      <c r="J75" s="64">
        <v>80356.25</v>
      </c>
      <c r="K75" s="63">
        <f t="shared" si="40"/>
        <v>149.60156206511172</v>
      </c>
      <c r="L75" s="63"/>
    </row>
    <row r="76" spans="2:12" x14ac:dyDescent="0.25">
      <c r="B76" s="7"/>
      <c r="C76" s="20"/>
      <c r="D76" s="8">
        <v>324</v>
      </c>
      <c r="E76" s="8"/>
      <c r="F76" s="8" t="s">
        <v>234</v>
      </c>
      <c r="G76" s="64"/>
      <c r="H76" s="64"/>
      <c r="I76" s="64"/>
      <c r="J76" s="64">
        <f>J77</f>
        <v>450</v>
      </c>
      <c r="K76" s="63"/>
      <c r="L76" s="63"/>
    </row>
    <row r="77" spans="2:12" x14ac:dyDescent="0.25">
      <c r="B77" s="7"/>
      <c r="C77" s="20"/>
      <c r="D77" s="8"/>
      <c r="E77" s="8">
        <v>3241</v>
      </c>
      <c r="F77" s="8" t="s">
        <v>235</v>
      </c>
      <c r="G77" s="64"/>
      <c r="H77" s="64"/>
      <c r="I77" s="64"/>
      <c r="J77" s="64">
        <v>450</v>
      </c>
      <c r="K77" s="63"/>
      <c r="L77" s="63"/>
    </row>
    <row r="78" spans="2:12" x14ac:dyDescent="0.25">
      <c r="B78" s="7"/>
      <c r="C78" s="20"/>
      <c r="D78" s="8">
        <v>329</v>
      </c>
      <c r="E78" s="8"/>
      <c r="F78" s="8" t="s">
        <v>107</v>
      </c>
      <c r="G78" s="64">
        <f>G79+G80+G81+G82+G84</f>
        <v>58152.15</v>
      </c>
      <c r="H78" s="64">
        <v>130183</v>
      </c>
      <c r="I78" s="64">
        <f>I79+I80+I81+I82+I84</f>
        <v>0</v>
      </c>
      <c r="J78" s="64">
        <f>J79+J80+J81+J82+J84+J83</f>
        <v>60545.31</v>
      </c>
      <c r="K78" s="63">
        <f t="shared" si="40"/>
        <v>104.11534225303794</v>
      </c>
      <c r="L78" s="63">
        <f t="shared" si="41"/>
        <v>46.507846646643571</v>
      </c>
    </row>
    <row r="79" spans="2:12" x14ac:dyDescent="0.25">
      <c r="B79" s="7"/>
      <c r="C79" s="20"/>
      <c r="D79" s="8"/>
      <c r="E79" s="8">
        <v>3292</v>
      </c>
      <c r="F79" s="8" t="s">
        <v>108</v>
      </c>
      <c r="G79" s="64">
        <v>5157.18</v>
      </c>
      <c r="H79" s="64"/>
      <c r="I79" s="64"/>
      <c r="J79" s="64">
        <v>4087.94</v>
      </c>
      <c r="K79" s="63">
        <f t="shared" si="40"/>
        <v>79.266963728239077</v>
      </c>
      <c r="L79" s="63"/>
    </row>
    <row r="80" spans="2:12" x14ac:dyDescent="0.25">
      <c r="B80" s="7"/>
      <c r="C80" s="20"/>
      <c r="D80" s="8"/>
      <c r="E80" s="8">
        <v>3293</v>
      </c>
      <c r="F80" s="8" t="s">
        <v>109</v>
      </c>
      <c r="G80" s="64">
        <v>7440.92</v>
      </c>
      <c r="H80" s="64"/>
      <c r="I80" s="64"/>
      <c r="J80" s="64">
        <v>6601.39</v>
      </c>
      <c r="K80" s="63">
        <f t="shared" si="40"/>
        <v>88.717389785134102</v>
      </c>
      <c r="L80" s="63"/>
    </row>
    <row r="81" spans="2:12" x14ac:dyDescent="0.25">
      <c r="B81" s="7"/>
      <c r="C81" s="20"/>
      <c r="D81" s="8"/>
      <c r="E81" s="8">
        <v>3294</v>
      </c>
      <c r="F81" s="8" t="s">
        <v>110</v>
      </c>
      <c r="G81" s="64">
        <v>717.5</v>
      </c>
      <c r="H81" s="64"/>
      <c r="I81" s="64"/>
      <c r="J81" s="64">
        <v>625</v>
      </c>
      <c r="K81" s="63">
        <f t="shared" si="40"/>
        <v>87.108013937282223</v>
      </c>
      <c r="L81" s="63"/>
    </row>
    <row r="82" spans="2:12" x14ac:dyDescent="0.25">
      <c r="B82" s="7"/>
      <c r="C82" s="20"/>
      <c r="D82" s="8"/>
      <c r="E82" s="8">
        <v>3295</v>
      </c>
      <c r="F82" s="8" t="s">
        <v>111</v>
      </c>
      <c r="G82" s="64">
        <v>4567.33</v>
      </c>
      <c r="H82" s="64"/>
      <c r="I82" s="64"/>
      <c r="J82" s="64">
        <v>5607.17</v>
      </c>
      <c r="K82" s="63">
        <f t="shared" si="40"/>
        <v>122.76691195950369</v>
      </c>
      <c r="L82" s="63"/>
    </row>
    <row r="83" spans="2:12" x14ac:dyDescent="0.25">
      <c r="B83" s="7"/>
      <c r="C83" s="20"/>
      <c r="D83" s="8"/>
      <c r="E83" s="8">
        <v>3296</v>
      </c>
      <c r="F83" s="8" t="s">
        <v>225</v>
      </c>
      <c r="G83" s="64"/>
      <c r="H83" s="64"/>
      <c r="I83" s="64"/>
      <c r="J83" s="64">
        <v>150</v>
      </c>
      <c r="K83" s="63" t="e">
        <f t="shared" si="40"/>
        <v>#DIV/0!</v>
      </c>
      <c r="L83" s="63"/>
    </row>
    <row r="84" spans="2:12" x14ac:dyDescent="0.25">
      <c r="B84" s="7"/>
      <c r="C84" s="20"/>
      <c r="D84" s="8"/>
      <c r="E84" s="8">
        <v>3299</v>
      </c>
      <c r="F84" s="8" t="s">
        <v>107</v>
      </c>
      <c r="G84" s="64">
        <v>40269.22</v>
      </c>
      <c r="H84" s="64"/>
      <c r="I84" s="64"/>
      <c r="J84" s="64">
        <v>43473.81</v>
      </c>
      <c r="K84" s="63">
        <f t="shared" si="40"/>
        <v>107.95791425808594</v>
      </c>
      <c r="L84" s="63" t="e">
        <f t="shared" si="41"/>
        <v>#DIV/0!</v>
      </c>
    </row>
    <row r="85" spans="2:12" x14ac:dyDescent="0.25">
      <c r="B85" s="7"/>
      <c r="C85" s="7">
        <v>34</v>
      </c>
      <c r="D85" s="8"/>
      <c r="E85" s="8"/>
      <c r="F85" s="8" t="s">
        <v>112</v>
      </c>
      <c r="G85" s="60">
        <f>G86+G88</f>
        <v>16036.08</v>
      </c>
      <c r="H85" s="60">
        <f t="shared" ref="H85:J85" si="49">H86+H88</f>
        <v>3890</v>
      </c>
      <c r="I85" s="60">
        <f t="shared" si="49"/>
        <v>0</v>
      </c>
      <c r="J85" s="60">
        <f t="shared" si="49"/>
        <v>8592.92</v>
      </c>
      <c r="K85" s="63">
        <f t="shared" si="40"/>
        <v>53.584916014387552</v>
      </c>
      <c r="L85" s="63">
        <f t="shared" si="41"/>
        <v>220.89768637532131</v>
      </c>
    </row>
    <row r="86" spans="2:12" x14ac:dyDescent="0.25">
      <c r="B86" s="7"/>
      <c r="C86" s="20"/>
      <c r="D86" s="8">
        <v>342</v>
      </c>
      <c r="E86" s="8"/>
      <c r="F86" s="8" t="s">
        <v>113</v>
      </c>
      <c r="G86" s="64">
        <f>G87</f>
        <v>13567.01</v>
      </c>
      <c r="H86" s="64"/>
      <c r="I86" s="64">
        <f>I87+I150</f>
        <v>0</v>
      </c>
      <c r="J86" s="64"/>
      <c r="K86" s="63">
        <f t="shared" si="40"/>
        <v>0</v>
      </c>
      <c r="L86" s="63" t="e">
        <f t="shared" si="41"/>
        <v>#DIV/0!</v>
      </c>
    </row>
    <row r="87" spans="2:12" x14ac:dyDescent="0.25">
      <c r="B87" s="7"/>
      <c r="C87" s="20"/>
      <c r="D87" s="8"/>
      <c r="E87" s="8">
        <v>3423</v>
      </c>
      <c r="F87" s="8" t="s">
        <v>114</v>
      </c>
      <c r="G87" s="64">
        <v>13567.01</v>
      </c>
      <c r="H87" s="64"/>
      <c r="I87" s="64"/>
      <c r="J87" s="64"/>
      <c r="K87" s="63">
        <f t="shared" si="40"/>
        <v>0</v>
      </c>
      <c r="L87" s="63"/>
    </row>
    <row r="88" spans="2:12" x14ac:dyDescent="0.25">
      <c r="B88" s="7"/>
      <c r="C88" s="20"/>
      <c r="D88" s="8">
        <v>343</v>
      </c>
      <c r="E88" s="8"/>
      <c r="F88" s="8" t="s">
        <v>115</v>
      </c>
      <c r="G88" s="64">
        <f t="shared" ref="G88:J88" si="50">G89+G90+G91+G92</f>
        <v>2469.0700000000002</v>
      </c>
      <c r="H88" s="64">
        <v>3890</v>
      </c>
      <c r="I88" s="64">
        <f t="shared" si="50"/>
        <v>0</v>
      </c>
      <c r="J88" s="64">
        <f t="shared" si="50"/>
        <v>8592.92</v>
      </c>
      <c r="K88" s="63">
        <f t="shared" si="40"/>
        <v>348.02253480055242</v>
      </c>
      <c r="L88" s="63">
        <f t="shared" si="41"/>
        <v>220.89768637532131</v>
      </c>
    </row>
    <row r="89" spans="2:12" x14ac:dyDescent="0.25">
      <c r="B89" s="7"/>
      <c r="C89" s="20"/>
      <c r="D89" s="8"/>
      <c r="E89" s="8">
        <v>3431</v>
      </c>
      <c r="F89" s="8" t="s">
        <v>116</v>
      </c>
      <c r="G89" s="64">
        <v>2466.59</v>
      </c>
      <c r="H89" s="64"/>
      <c r="I89" s="64"/>
      <c r="J89" s="64">
        <v>8543.83</v>
      </c>
      <c r="K89" s="63">
        <f t="shared" si="40"/>
        <v>346.382252421359</v>
      </c>
      <c r="L89" s="63"/>
    </row>
    <row r="90" spans="2:12" x14ac:dyDescent="0.25">
      <c r="B90" s="7"/>
      <c r="C90" s="20"/>
      <c r="D90" s="8"/>
      <c r="E90" s="8">
        <v>3432</v>
      </c>
      <c r="F90" s="8" t="s">
        <v>117</v>
      </c>
      <c r="G90" s="64"/>
      <c r="H90" s="64"/>
      <c r="I90" s="64"/>
      <c r="J90" s="64">
        <v>0.97</v>
      </c>
      <c r="K90" s="63" t="e">
        <f t="shared" si="40"/>
        <v>#DIV/0!</v>
      </c>
      <c r="L90" s="63"/>
    </row>
    <row r="91" spans="2:12" x14ac:dyDescent="0.25">
      <c r="B91" s="7"/>
      <c r="C91" s="20"/>
      <c r="D91" s="8"/>
      <c r="E91" s="8">
        <v>3433</v>
      </c>
      <c r="F91" s="8" t="s">
        <v>118</v>
      </c>
      <c r="G91" s="64">
        <v>1.44</v>
      </c>
      <c r="H91" s="64"/>
      <c r="I91" s="64"/>
      <c r="J91" s="64">
        <v>32.68</v>
      </c>
      <c r="K91" s="63">
        <f t="shared" si="40"/>
        <v>2269.4444444444448</v>
      </c>
      <c r="L91" s="63"/>
    </row>
    <row r="92" spans="2:12" x14ac:dyDescent="0.25">
      <c r="B92" s="7"/>
      <c r="C92" s="7"/>
      <c r="D92" s="8"/>
      <c r="E92" s="8">
        <v>3434</v>
      </c>
      <c r="F92" s="8" t="s">
        <v>119</v>
      </c>
      <c r="G92" s="64">
        <v>1.04</v>
      </c>
      <c r="H92" s="64"/>
      <c r="I92" s="64"/>
      <c r="J92" s="64">
        <v>15.44</v>
      </c>
      <c r="K92" s="63">
        <f t="shared" si="40"/>
        <v>1484.6153846153845</v>
      </c>
      <c r="L92" s="63"/>
    </row>
    <row r="93" spans="2:12" x14ac:dyDescent="0.25">
      <c r="B93" s="7"/>
      <c r="C93" s="7">
        <v>36</v>
      </c>
      <c r="D93" s="8"/>
      <c r="E93" s="8"/>
      <c r="F93" s="8" t="s">
        <v>120</v>
      </c>
      <c r="G93" s="64">
        <f t="shared" ref="G93:I93" si="51">G94</f>
        <v>190935.47</v>
      </c>
      <c r="H93" s="64"/>
      <c r="I93" s="64">
        <f t="shared" si="51"/>
        <v>0</v>
      </c>
      <c r="J93" s="64"/>
      <c r="K93" s="63">
        <f t="shared" si="40"/>
        <v>0</v>
      </c>
      <c r="L93" s="63" t="e">
        <f t="shared" si="41"/>
        <v>#DIV/0!</v>
      </c>
    </row>
    <row r="94" spans="2:12" x14ac:dyDescent="0.25">
      <c r="B94" s="7"/>
      <c r="C94" s="7"/>
      <c r="D94" s="8">
        <v>369</v>
      </c>
      <c r="E94" s="8"/>
      <c r="F94" s="8" t="s">
        <v>121</v>
      </c>
      <c r="G94" s="64">
        <f t="shared" ref="G94" si="52">G95+G96</f>
        <v>190935.47</v>
      </c>
      <c r="H94" s="64"/>
      <c r="I94" s="64">
        <f t="shared" ref="I94" si="53">I95+I96</f>
        <v>0</v>
      </c>
      <c r="J94" s="64"/>
      <c r="K94" s="63">
        <f t="shared" si="40"/>
        <v>0</v>
      </c>
      <c r="L94" s="63" t="e">
        <f t="shared" si="41"/>
        <v>#DIV/0!</v>
      </c>
    </row>
    <row r="95" spans="2:12" x14ac:dyDescent="0.25">
      <c r="B95" s="7"/>
      <c r="C95" s="7"/>
      <c r="D95" s="8"/>
      <c r="E95" s="8">
        <v>3693</v>
      </c>
      <c r="F95" s="8" t="s">
        <v>122</v>
      </c>
      <c r="G95" s="64">
        <v>23702.91</v>
      </c>
      <c r="H95" s="64"/>
      <c r="I95" s="64"/>
      <c r="J95" s="64"/>
      <c r="K95" s="63">
        <f t="shared" si="40"/>
        <v>0</v>
      </c>
      <c r="L95" s="63"/>
    </row>
    <row r="96" spans="2:12" x14ac:dyDescent="0.25">
      <c r="B96" s="7"/>
      <c r="C96" s="7"/>
      <c r="D96" s="8"/>
      <c r="E96" s="8">
        <v>3694</v>
      </c>
      <c r="F96" s="8" t="s">
        <v>123</v>
      </c>
      <c r="G96" s="64">
        <v>167232.56</v>
      </c>
      <c r="H96" s="64"/>
      <c r="I96" s="64"/>
      <c r="J96" s="64"/>
      <c r="K96" s="63">
        <f t="shared" si="40"/>
        <v>0</v>
      </c>
      <c r="L96" s="63"/>
    </row>
    <row r="97" spans="2:12" x14ac:dyDescent="0.25">
      <c r="B97" s="7"/>
      <c r="C97" s="7">
        <v>38</v>
      </c>
      <c r="D97" s="8"/>
      <c r="E97" s="8"/>
      <c r="F97" s="8" t="s">
        <v>124</v>
      </c>
      <c r="G97" s="64">
        <f t="shared" ref="G97:J97" si="54">G98</f>
        <v>601965.96</v>
      </c>
      <c r="H97" s="64">
        <f t="shared" si="54"/>
        <v>1251</v>
      </c>
      <c r="I97" s="64">
        <f t="shared" si="54"/>
        <v>0</v>
      </c>
      <c r="J97" s="64">
        <f t="shared" si="54"/>
        <v>31261.16</v>
      </c>
      <c r="K97" s="63">
        <f t="shared" si="40"/>
        <v>5.1931773683681381</v>
      </c>
      <c r="L97" s="63">
        <f t="shared" si="41"/>
        <v>2498.8936850519581</v>
      </c>
    </row>
    <row r="98" spans="2:12" x14ac:dyDescent="0.25">
      <c r="B98" s="7"/>
      <c r="C98" s="7"/>
      <c r="D98" s="8">
        <v>381</v>
      </c>
      <c r="E98" s="8"/>
      <c r="F98" s="8" t="s">
        <v>78</v>
      </c>
      <c r="G98" s="64">
        <f t="shared" ref="G98:J98" si="55">G99+G100</f>
        <v>601965.96</v>
      </c>
      <c r="H98" s="64">
        <v>1251</v>
      </c>
      <c r="I98" s="64">
        <f t="shared" si="55"/>
        <v>0</v>
      </c>
      <c r="J98" s="64">
        <f t="shared" si="55"/>
        <v>31261.16</v>
      </c>
      <c r="K98" s="63">
        <f t="shared" si="40"/>
        <v>5.1931773683681381</v>
      </c>
      <c r="L98" s="63">
        <f t="shared" si="41"/>
        <v>2498.8936850519581</v>
      </c>
    </row>
    <row r="99" spans="2:12" x14ac:dyDescent="0.25">
      <c r="B99" s="7"/>
      <c r="C99" s="7"/>
      <c r="D99" s="8"/>
      <c r="E99" s="8">
        <v>3812</v>
      </c>
      <c r="F99" s="8" t="s">
        <v>125</v>
      </c>
      <c r="G99" s="64">
        <v>1251</v>
      </c>
      <c r="H99" s="64"/>
      <c r="I99" s="64"/>
      <c r="J99" s="64">
        <v>1566</v>
      </c>
      <c r="K99" s="63">
        <f t="shared" si="40"/>
        <v>125.17985611510791</v>
      </c>
      <c r="L99" s="63"/>
    </row>
    <row r="100" spans="2:12" x14ac:dyDescent="0.25">
      <c r="B100" s="7"/>
      <c r="C100" s="7"/>
      <c r="D100" s="8"/>
      <c r="E100" s="8">
        <v>3813</v>
      </c>
      <c r="F100" s="8" t="s">
        <v>126</v>
      </c>
      <c r="G100" s="64">
        <v>600714.96</v>
      </c>
      <c r="H100" s="64"/>
      <c r="I100" s="64"/>
      <c r="J100" s="64">
        <v>29695.16</v>
      </c>
      <c r="K100" s="63">
        <f t="shared" si="40"/>
        <v>4.9433028936053134</v>
      </c>
      <c r="L100" s="63"/>
    </row>
    <row r="101" spans="2:12" x14ac:dyDescent="0.25">
      <c r="B101" s="9">
        <v>4</v>
      </c>
      <c r="C101" s="10"/>
      <c r="D101" s="10"/>
      <c r="E101" s="10"/>
      <c r="F101" s="18" t="s">
        <v>5</v>
      </c>
      <c r="G101" s="60">
        <f>G105+G117</f>
        <v>81867.22</v>
      </c>
      <c r="H101" s="60">
        <f t="shared" ref="H101:I101" si="56">H105+H117</f>
        <v>30500</v>
      </c>
      <c r="I101" s="60">
        <f t="shared" si="56"/>
        <v>0</v>
      </c>
      <c r="J101" s="60">
        <f>J105+J117+J102</f>
        <v>74869.59</v>
      </c>
      <c r="K101" s="63">
        <f t="shared" si="40"/>
        <v>91.452464124224562</v>
      </c>
      <c r="L101" s="63">
        <f t="shared" si="41"/>
        <v>245.47406557377047</v>
      </c>
    </row>
    <row r="102" spans="2:12" x14ac:dyDescent="0.25">
      <c r="B102" s="9"/>
      <c r="C102" s="117">
        <v>41</v>
      </c>
      <c r="D102" s="10"/>
      <c r="E102" s="10"/>
      <c r="F102" s="18"/>
      <c r="G102" s="60"/>
      <c r="H102" s="60"/>
      <c r="I102" s="60"/>
      <c r="J102" s="64">
        <f>J103</f>
        <v>725</v>
      </c>
      <c r="K102" s="63"/>
      <c r="L102" s="63"/>
    </row>
    <row r="103" spans="2:12" x14ac:dyDescent="0.25">
      <c r="B103" s="9"/>
      <c r="C103" s="10"/>
      <c r="D103" s="117">
        <v>412</v>
      </c>
      <c r="E103" s="10"/>
      <c r="F103" s="18"/>
      <c r="G103" s="60"/>
      <c r="H103" s="60"/>
      <c r="I103" s="60"/>
      <c r="J103" s="64">
        <f>J104</f>
        <v>725</v>
      </c>
      <c r="K103" s="63"/>
      <c r="L103" s="63"/>
    </row>
    <row r="104" spans="2:12" x14ac:dyDescent="0.25">
      <c r="B104" s="9"/>
      <c r="C104" s="10"/>
      <c r="D104" s="10"/>
      <c r="E104" s="117">
        <v>4123</v>
      </c>
      <c r="F104" s="18"/>
      <c r="G104" s="60"/>
      <c r="H104" s="60"/>
      <c r="I104" s="60"/>
      <c r="J104" s="64">
        <v>725</v>
      </c>
      <c r="K104" s="63"/>
      <c r="L104" s="63"/>
    </row>
    <row r="105" spans="2:12" x14ac:dyDescent="0.25">
      <c r="B105" s="11"/>
      <c r="C105" s="11">
        <v>42</v>
      </c>
      <c r="D105" s="11"/>
      <c r="E105" s="11"/>
      <c r="F105" s="19" t="s">
        <v>127</v>
      </c>
      <c r="G105" s="64">
        <f t="shared" ref="G105:J105" si="57">G106+G113+G115</f>
        <v>6932.73</v>
      </c>
      <c r="H105" s="64">
        <f t="shared" si="57"/>
        <v>7000</v>
      </c>
      <c r="I105" s="64">
        <f t="shared" si="57"/>
        <v>0</v>
      </c>
      <c r="J105" s="64">
        <f t="shared" si="57"/>
        <v>34156.589999999997</v>
      </c>
      <c r="K105" s="63">
        <f t="shared" si="40"/>
        <v>492.68599815657035</v>
      </c>
      <c r="L105" s="63">
        <f t="shared" si="41"/>
        <v>487.95128571428563</v>
      </c>
    </row>
    <row r="106" spans="2:12" x14ac:dyDescent="0.25">
      <c r="B106" s="11"/>
      <c r="C106" s="11"/>
      <c r="D106" s="7">
        <v>422</v>
      </c>
      <c r="E106" s="7"/>
      <c r="F106" s="7" t="s">
        <v>128</v>
      </c>
      <c r="G106" s="64">
        <f t="shared" ref="G106:J106" si="58">G107+G108+G109+G110</f>
        <v>6932.73</v>
      </c>
      <c r="H106" s="64">
        <v>7000</v>
      </c>
      <c r="I106" s="64">
        <f t="shared" si="58"/>
        <v>0</v>
      </c>
      <c r="J106" s="64">
        <f t="shared" si="58"/>
        <v>33911</v>
      </c>
      <c r="K106" s="63">
        <f t="shared" si="40"/>
        <v>489.14352643186743</v>
      </c>
      <c r="L106" s="63">
        <f t="shared" si="41"/>
        <v>484.44285714285718</v>
      </c>
    </row>
    <row r="107" spans="2:12" x14ac:dyDescent="0.25">
      <c r="B107" s="11"/>
      <c r="C107" s="11"/>
      <c r="D107" s="7"/>
      <c r="E107" s="7">
        <v>4221</v>
      </c>
      <c r="F107" s="7" t="s">
        <v>129</v>
      </c>
      <c r="G107" s="64">
        <v>6082.45</v>
      </c>
      <c r="H107" s="64"/>
      <c r="I107" s="64"/>
      <c r="J107" s="64">
        <v>14108.75</v>
      </c>
      <c r="K107" s="63">
        <f t="shared" si="40"/>
        <v>231.95833915609666</v>
      </c>
      <c r="L107" s="63"/>
    </row>
    <row r="108" spans="2:12" x14ac:dyDescent="0.25">
      <c r="B108" s="11"/>
      <c r="C108" s="11"/>
      <c r="D108" s="7"/>
      <c r="E108" s="7">
        <v>4222</v>
      </c>
      <c r="F108" s="7" t="s">
        <v>130</v>
      </c>
      <c r="G108" s="64"/>
      <c r="H108" s="64"/>
      <c r="I108" s="64"/>
      <c r="J108" s="64"/>
      <c r="K108" s="63" t="e">
        <f t="shared" si="40"/>
        <v>#DIV/0!</v>
      </c>
      <c r="L108" s="63"/>
    </row>
    <row r="109" spans="2:12" x14ac:dyDescent="0.25">
      <c r="B109" s="11"/>
      <c r="C109" s="11"/>
      <c r="D109" s="7"/>
      <c r="E109" s="7">
        <v>4223</v>
      </c>
      <c r="F109" s="7" t="s">
        <v>131</v>
      </c>
      <c r="G109" s="64">
        <v>850.28</v>
      </c>
      <c r="H109" s="64"/>
      <c r="I109" s="64"/>
      <c r="J109" s="64">
        <v>2631.45</v>
      </c>
      <c r="K109" s="63">
        <f t="shared" si="40"/>
        <v>309.4804064543444</v>
      </c>
      <c r="L109" s="63"/>
    </row>
    <row r="110" spans="2:12" x14ac:dyDescent="0.25">
      <c r="B110" s="11"/>
      <c r="C110" s="11"/>
      <c r="D110" s="7"/>
      <c r="E110" s="7">
        <v>4227</v>
      </c>
      <c r="F110" s="7" t="s">
        <v>132</v>
      </c>
      <c r="G110" s="64"/>
      <c r="H110" s="64"/>
      <c r="I110" s="64"/>
      <c r="J110" s="64">
        <v>17170.8</v>
      </c>
      <c r="K110" s="63" t="e">
        <f t="shared" si="40"/>
        <v>#DIV/0!</v>
      </c>
      <c r="L110" s="63"/>
    </row>
    <row r="111" spans="2:12" x14ac:dyDescent="0.25">
      <c r="B111" s="11"/>
      <c r="C111" s="11"/>
      <c r="D111" s="7">
        <v>423</v>
      </c>
      <c r="E111" s="7"/>
      <c r="F111" s="7" t="s">
        <v>167</v>
      </c>
      <c r="G111" s="64"/>
      <c r="H111" s="64"/>
      <c r="I111" s="64"/>
      <c r="J111" s="64"/>
      <c r="K111" s="63"/>
      <c r="L111" s="63"/>
    </row>
    <row r="112" spans="2:12" x14ac:dyDescent="0.25">
      <c r="B112" s="11"/>
      <c r="C112" s="11"/>
      <c r="D112" s="7"/>
      <c r="E112" s="7">
        <v>4231</v>
      </c>
      <c r="F112" s="7" t="s">
        <v>168</v>
      </c>
      <c r="G112" s="64"/>
      <c r="H112" s="64"/>
      <c r="I112" s="64"/>
      <c r="J112" s="64"/>
      <c r="K112" s="63"/>
      <c r="L112" s="63"/>
    </row>
    <row r="113" spans="2:12" x14ac:dyDescent="0.25">
      <c r="B113" s="11"/>
      <c r="C113" s="11"/>
      <c r="D113" s="7">
        <v>424</v>
      </c>
      <c r="E113" s="7"/>
      <c r="F113" s="7" t="s">
        <v>133</v>
      </c>
      <c r="G113" s="64">
        <f t="shared" ref="G113:J113" si="59">G114</f>
        <v>0</v>
      </c>
      <c r="H113" s="64">
        <f t="shared" si="59"/>
        <v>0</v>
      </c>
      <c r="I113" s="64">
        <f t="shared" si="59"/>
        <v>0</v>
      </c>
      <c r="J113" s="64">
        <f t="shared" si="59"/>
        <v>245.59</v>
      </c>
      <c r="K113" s="63" t="e">
        <f t="shared" si="40"/>
        <v>#DIV/0!</v>
      </c>
      <c r="L113" s="63"/>
    </row>
    <row r="114" spans="2:12" x14ac:dyDescent="0.25">
      <c r="B114" s="11"/>
      <c r="C114" s="11"/>
      <c r="D114" s="7"/>
      <c r="E114" s="7">
        <v>4241</v>
      </c>
      <c r="F114" s="7" t="s">
        <v>134</v>
      </c>
      <c r="G114" s="64"/>
      <c r="H114" s="64"/>
      <c r="I114" s="64"/>
      <c r="J114" s="64">
        <v>245.59</v>
      </c>
      <c r="K114" s="63" t="e">
        <f t="shared" si="40"/>
        <v>#DIV/0!</v>
      </c>
      <c r="L114" s="63"/>
    </row>
    <row r="115" spans="2:12" x14ac:dyDescent="0.25">
      <c r="B115" s="11"/>
      <c r="C115" s="11"/>
      <c r="D115" s="7">
        <v>426</v>
      </c>
      <c r="E115" s="7"/>
      <c r="F115" s="7" t="s">
        <v>135</v>
      </c>
      <c r="G115" s="64">
        <f t="shared" ref="G115:I115" si="60">G116</f>
        <v>0</v>
      </c>
      <c r="H115" s="64">
        <f>H116</f>
        <v>0</v>
      </c>
      <c r="I115" s="64">
        <f t="shared" si="60"/>
        <v>0</v>
      </c>
      <c r="J115" s="64"/>
      <c r="K115" s="63" t="e">
        <f t="shared" si="40"/>
        <v>#DIV/0!</v>
      </c>
      <c r="L115" s="63"/>
    </row>
    <row r="116" spans="2:12" x14ac:dyDescent="0.25">
      <c r="B116" s="11"/>
      <c r="C116" s="11"/>
      <c r="D116" s="7"/>
      <c r="E116" s="7">
        <v>4264</v>
      </c>
      <c r="F116" s="7" t="s">
        <v>136</v>
      </c>
      <c r="G116" s="64"/>
      <c r="H116" s="64"/>
      <c r="I116" s="64"/>
      <c r="J116" s="64"/>
      <c r="K116" s="63" t="e">
        <f t="shared" si="40"/>
        <v>#DIV/0!</v>
      </c>
      <c r="L116" s="63"/>
    </row>
    <row r="117" spans="2:12" x14ac:dyDescent="0.25">
      <c r="B117" s="11"/>
      <c r="C117" s="11">
        <v>45</v>
      </c>
      <c r="D117" s="7"/>
      <c r="E117" s="7"/>
      <c r="F117" s="7" t="s">
        <v>137</v>
      </c>
      <c r="G117" s="64">
        <f t="shared" ref="G117:I118" si="61">G118</f>
        <v>74934.490000000005</v>
      </c>
      <c r="H117" s="64">
        <f>H118</f>
        <v>23500</v>
      </c>
      <c r="I117" s="64">
        <f t="shared" si="61"/>
        <v>0</v>
      </c>
      <c r="J117" s="64">
        <f>J118</f>
        <v>39988</v>
      </c>
      <c r="K117" s="63">
        <f t="shared" ref="K117:K119" si="62">J117/G117*100</f>
        <v>53.36394496045812</v>
      </c>
      <c r="L117" s="63">
        <f t="shared" ref="L117:L122" si="63">J117/H117*100</f>
        <v>170.16170212765957</v>
      </c>
    </row>
    <row r="118" spans="2:12" x14ac:dyDescent="0.25">
      <c r="B118" s="11"/>
      <c r="C118" s="11"/>
      <c r="D118" s="7">
        <v>451</v>
      </c>
      <c r="E118" s="7"/>
      <c r="F118" s="7" t="s">
        <v>138</v>
      </c>
      <c r="G118" s="64">
        <f t="shared" si="61"/>
        <v>74934.490000000005</v>
      </c>
      <c r="H118" s="64">
        <v>23500</v>
      </c>
      <c r="I118" s="64">
        <f t="shared" si="61"/>
        <v>0</v>
      </c>
      <c r="J118" s="64">
        <f>J119</f>
        <v>39988</v>
      </c>
      <c r="K118" s="63">
        <f t="shared" si="62"/>
        <v>53.36394496045812</v>
      </c>
      <c r="L118" s="63">
        <f t="shared" si="63"/>
        <v>170.16170212765957</v>
      </c>
    </row>
    <row r="119" spans="2:12" x14ac:dyDescent="0.25">
      <c r="B119" s="11"/>
      <c r="C119" s="11"/>
      <c r="D119" s="7"/>
      <c r="E119" s="7">
        <v>4511</v>
      </c>
      <c r="F119" s="7" t="s">
        <v>138</v>
      </c>
      <c r="G119" s="64">
        <v>74934.490000000005</v>
      </c>
      <c r="H119" s="64"/>
      <c r="I119" s="64"/>
      <c r="J119" s="64">
        <v>39988</v>
      </c>
      <c r="K119" s="63">
        <f t="shared" si="62"/>
        <v>53.36394496045812</v>
      </c>
      <c r="L119" s="63"/>
    </row>
    <row r="120" spans="2:12" x14ac:dyDescent="0.25">
      <c r="B120" s="11"/>
      <c r="C120" s="11"/>
      <c r="D120" s="7"/>
      <c r="E120" s="7"/>
      <c r="F120" s="7"/>
      <c r="G120" s="64">
        <f>G125+G178</f>
        <v>0</v>
      </c>
      <c r="H120" s="64">
        <f>H125+H178</f>
        <v>0</v>
      </c>
      <c r="I120" s="64">
        <f>I125+I178</f>
        <v>0</v>
      </c>
      <c r="J120" s="64"/>
      <c r="K120" s="63" t="e">
        <f t="shared" ref="K120:K124" si="64">J120/G120*100</f>
        <v>#DIV/0!</v>
      </c>
      <c r="L120" s="63"/>
    </row>
    <row r="121" spans="2:12" s="106" customFormat="1" x14ac:dyDescent="0.25">
      <c r="B121" s="6">
        <v>5</v>
      </c>
      <c r="C121" s="6"/>
      <c r="D121" s="20"/>
      <c r="E121" s="20"/>
      <c r="F121" s="20" t="s">
        <v>197</v>
      </c>
      <c r="G121" s="60">
        <f>G122</f>
        <v>1990842.13</v>
      </c>
      <c r="H121" s="60">
        <f t="shared" ref="G121:J123" si="65">H122</f>
        <v>0</v>
      </c>
      <c r="I121" s="60">
        <f t="shared" si="65"/>
        <v>0</v>
      </c>
      <c r="J121" s="60">
        <f t="shared" si="65"/>
        <v>0</v>
      </c>
      <c r="K121" s="63">
        <f t="shared" si="64"/>
        <v>0</v>
      </c>
      <c r="L121" s="63" t="e">
        <f t="shared" si="63"/>
        <v>#DIV/0!</v>
      </c>
    </row>
    <row r="122" spans="2:12" x14ac:dyDescent="0.25">
      <c r="B122" s="11"/>
      <c r="C122" s="11">
        <v>54</v>
      </c>
      <c r="D122" s="7"/>
      <c r="E122" s="7"/>
      <c r="F122" s="7" t="s">
        <v>14</v>
      </c>
      <c r="G122" s="64">
        <f t="shared" si="65"/>
        <v>1990842.13</v>
      </c>
      <c r="H122" s="64"/>
      <c r="I122" s="64">
        <f t="shared" si="65"/>
        <v>0</v>
      </c>
      <c r="J122" s="64"/>
      <c r="K122" s="63">
        <f t="shared" si="64"/>
        <v>0</v>
      </c>
      <c r="L122" s="63" t="e">
        <f t="shared" si="63"/>
        <v>#DIV/0!</v>
      </c>
    </row>
    <row r="123" spans="2:12" x14ac:dyDescent="0.25">
      <c r="B123" s="11"/>
      <c r="C123" s="11"/>
      <c r="D123" s="7">
        <v>544</v>
      </c>
      <c r="E123" s="7"/>
      <c r="F123" s="7" t="s">
        <v>198</v>
      </c>
      <c r="G123" s="64">
        <f t="shared" si="65"/>
        <v>1990842.13</v>
      </c>
      <c r="H123" s="64">
        <f t="shared" si="65"/>
        <v>0</v>
      </c>
      <c r="I123" s="64">
        <f t="shared" si="65"/>
        <v>0</v>
      </c>
      <c r="J123" s="64"/>
      <c r="K123" s="63">
        <f t="shared" si="64"/>
        <v>0</v>
      </c>
      <c r="L123" s="63"/>
    </row>
    <row r="124" spans="2:12" x14ac:dyDescent="0.25">
      <c r="B124" s="11"/>
      <c r="C124" s="11"/>
      <c r="D124" s="7"/>
      <c r="E124" s="7">
        <v>5443</v>
      </c>
      <c r="F124" s="7" t="s">
        <v>199</v>
      </c>
      <c r="G124" s="64">
        <v>1990842.13</v>
      </c>
      <c r="H124" s="64"/>
      <c r="I124" s="64"/>
      <c r="J124" s="64"/>
      <c r="K124" s="63">
        <f t="shared" si="64"/>
        <v>0</v>
      </c>
      <c r="L124" s="63"/>
    </row>
    <row r="125" spans="2:12" x14ac:dyDescent="0.25">
      <c r="B125" s="11"/>
      <c r="C125" s="11"/>
      <c r="D125" s="7"/>
      <c r="E125" s="7"/>
      <c r="F125" s="7"/>
      <c r="G125" s="64"/>
      <c r="H125" s="64"/>
      <c r="I125" s="64"/>
      <c r="J125" s="64"/>
      <c r="K125" s="63"/>
      <c r="L125" s="63"/>
    </row>
  </sheetData>
  <protectedRanges>
    <protectedRange algorithmName="SHA-512" hashValue="R8frfBQ/MhInQYm+jLEgMwgPwCkrGPIUaxyIFLRSCn/+fIsUU6bmJDax/r7gTh2PEAEvgODYwg0rRRjqSM/oww==" saltValue="tbZzHO5lCNHCDH5y3XGZag==" spinCount="100000" sqref="J31 G31" name="Range1"/>
    <protectedRange algorithmName="SHA-512" hashValue="R8frfBQ/MhInQYm+jLEgMwgPwCkrGPIUaxyIFLRSCn/+fIsUU6bmJDax/r7gTh2PEAEvgODYwg0rRRjqSM/oww==" saltValue="tbZzHO5lCNHCDH5y3XGZag==" spinCount="100000" sqref="J32:J35 G32:G35" name="Range1_1"/>
  </protectedRanges>
  <mergeCells count="7">
    <mergeCell ref="B4:L4"/>
    <mergeCell ref="B2:L2"/>
    <mergeCell ref="B42:F42"/>
    <mergeCell ref="B43:F43"/>
    <mergeCell ref="B8:F8"/>
    <mergeCell ref="B9:F9"/>
    <mergeCell ref="B6:L6"/>
  </mergeCells>
  <conditionalFormatting sqref="J31">
    <cfRule type="cellIs" dxfId="5" priority="5" operator="lessThan">
      <formula>-0.001</formula>
    </cfRule>
  </conditionalFormatting>
  <conditionalFormatting sqref="J32:J35">
    <cfRule type="cellIs" dxfId="4" priority="4" operator="lessThan">
      <formula>-0.001</formula>
    </cfRule>
  </conditionalFormatting>
  <conditionalFormatting sqref="G31">
    <cfRule type="cellIs" dxfId="3" priority="2" operator="lessThan">
      <formula>-0.001</formula>
    </cfRule>
  </conditionalFormatting>
  <conditionalFormatting sqref="G32:G35">
    <cfRule type="cellIs" dxfId="2" priority="1" operator="lessThan">
      <formula>-0.001</formula>
    </cfRule>
  </conditionalFormatting>
  <pageMargins left="0.7" right="0.7" top="0.75" bottom="0.75" header="0.3" footer="0.3"/>
  <pageSetup paperSize="9"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40"/>
  <sheetViews>
    <sheetView workbookViewId="0">
      <selection activeCell="C41" sqref="C41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15"/>
      <c r="C1" s="15"/>
      <c r="D1" s="15"/>
      <c r="E1" s="15"/>
      <c r="F1" s="3"/>
      <c r="G1" s="3"/>
      <c r="H1" s="3"/>
    </row>
    <row r="2" spans="2:8" ht="15.75" customHeight="1" x14ac:dyDescent="0.25">
      <c r="B2" s="138" t="s">
        <v>31</v>
      </c>
      <c r="C2" s="138"/>
      <c r="D2" s="138"/>
      <c r="E2" s="138"/>
      <c r="F2" s="138"/>
      <c r="G2" s="138"/>
      <c r="H2" s="138"/>
    </row>
    <row r="3" spans="2:8" ht="18" x14ac:dyDescent="0.25">
      <c r="B3" s="38"/>
      <c r="C3" s="38"/>
      <c r="D3" s="38"/>
      <c r="E3" s="38"/>
      <c r="F3" s="39"/>
      <c r="G3" s="39"/>
      <c r="H3" s="39"/>
    </row>
    <row r="4" spans="2:8" ht="31.5" customHeight="1" x14ac:dyDescent="0.25">
      <c r="B4" s="31" t="s">
        <v>6</v>
      </c>
      <c r="C4" s="31" t="s">
        <v>196</v>
      </c>
      <c r="D4" s="31" t="s">
        <v>216</v>
      </c>
      <c r="E4" s="31" t="s">
        <v>58</v>
      </c>
      <c r="F4" s="31" t="s">
        <v>219</v>
      </c>
      <c r="G4" s="31" t="s">
        <v>16</v>
      </c>
      <c r="H4" s="31" t="s">
        <v>36</v>
      </c>
    </row>
    <row r="5" spans="2:8" s="24" customFormat="1" ht="11.25" x14ac:dyDescent="0.2">
      <c r="B5" s="32">
        <v>1</v>
      </c>
      <c r="C5" s="32">
        <v>2</v>
      </c>
      <c r="D5" s="32">
        <v>3</v>
      </c>
      <c r="E5" s="32">
        <v>4</v>
      </c>
      <c r="F5" s="32">
        <v>5</v>
      </c>
      <c r="G5" s="32" t="s">
        <v>18</v>
      </c>
      <c r="H5" s="32" t="s">
        <v>19</v>
      </c>
    </row>
    <row r="6" spans="2:8" x14ac:dyDescent="0.25">
      <c r="B6" s="51" t="s">
        <v>0</v>
      </c>
      <c r="C6" s="60">
        <f>C7+C9+C11+C14+C17+C19</f>
        <v>5087700.8600000003</v>
      </c>
      <c r="D6" s="60">
        <f t="shared" ref="D6:F6" si="0">D7+D9+D11+D14+D17+D19</f>
        <v>4881544</v>
      </c>
      <c r="E6" s="60">
        <f t="shared" si="0"/>
        <v>0</v>
      </c>
      <c r="F6" s="60">
        <f t="shared" si="0"/>
        <v>3765036.87</v>
      </c>
      <c r="G6" s="64">
        <f>F6/C6*100</f>
        <v>74.002717015088024</v>
      </c>
      <c r="H6" s="64">
        <f>F6/D6*100</f>
        <v>77.127992086110467</v>
      </c>
    </row>
    <row r="7" spans="2:8" x14ac:dyDescent="0.25">
      <c r="B7" s="50" t="s">
        <v>29</v>
      </c>
      <c r="C7" s="64">
        <f t="shared" ref="C7:F7" si="1">C8</f>
        <v>265913.15999999997</v>
      </c>
      <c r="D7" s="64">
        <f t="shared" si="1"/>
        <v>151750</v>
      </c>
      <c r="E7" s="64">
        <f t="shared" si="1"/>
        <v>0</v>
      </c>
      <c r="F7" s="64">
        <f t="shared" si="1"/>
        <v>296490.89</v>
      </c>
      <c r="G7" s="64">
        <f t="shared" ref="G7:G40" si="2">F7/C7*100</f>
        <v>111.49914129861043</v>
      </c>
      <c r="H7" s="64">
        <f t="shared" ref="H7:H38" si="3">F7/D7*100</f>
        <v>195.38114662273478</v>
      </c>
    </row>
    <row r="8" spans="2:8" x14ac:dyDescent="0.25">
      <c r="B8" s="8" t="s">
        <v>139</v>
      </c>
      <c r="C8" s="64">
        <v>265913.15999999997</v>
      </c>
      <c r="D8" s="64">
        <v>151750</v>
      </c>
      <c r="E8" s="64"/>
      <c r="F8" s="64">
        <v>296490.89</v>
      </c>
      <c r="G8" s="64">
        <f t="shared" si="2"/>
        <v>111.49914129861043</v>
      </c>
      <c r="H8" s="64">
        <f t="shared" si="3"/>
        <v>195.38114662273478</v>
      </c>
    </row>
    <row r="9" spans="2:8" x14ac:dyDescent="0.25">
      <c r="B9" s="50" t="s">
        <v>28</v>
      </c>
      <c r="C9" s="64">
        <f t="shared" ref="C9:F9" si="4">C10</f>
        <v>105022.61</v>
      </c>
      <c r="D9" s="64">
        <f t="shared" si="4"/>
        <v>1570819</v>
      </c>
      <c r="E9" s="64">
        <f t="shared" si="4"/>
        <v>0</v>
      </c>
      <c r="F9" s="64">
        <f t="shared" si="4"/>
        <v>727597.06</v>
      </c>
      <c r="G9" s="64">
        <f t="shared" si="2"/>
        <v>692.80039793335936</v>
      </c>
      <c r="H9" s="64">
        <f t="shared" si="3"/>
        <v>46.319598884403618</v>
      </c>
    </row>
    <row r="10" spans="2:8" x14ac:dyDescent="0.25">
      <c r="B10" s="8" t="s">
        <v>140</v>
      </c>
      <c r="C10" s="64">
        <v>105022.61</v>
      </c>
      <c r="D10" s="64">
        <v>1570819</v>
      </c>
      <c r="E10" s="64"/>
      <c r="F10" s="64">
        <v>727597.06</v>
      </c>
      <c r="G10" s="64">
        <f t="shared" si="2"/>
        <v>692.80039793335936</v>
      </c>
      <c r="H10" s="64">
        <f t="shared" si="3"/>
        <v>46.319598884403618</v>
      </c>
    </row>
    <row r="11" spans="2:8" x14ac:dyDescent="0.25">
      <c r="B11" s="52" t="s">
        <v>141</v>
      </c>
      <c r="C11" s="64">
        <f t="shared" ref="C11:F11" si="5">C12+C13</f>
        <v>200671.65</v>
      </c>
      <c r="D11" s="64">
        <f t="shared" si="5"/>
        <v>237620</v>
      </c>
      <c r="E11" s="64">
        <f t="shared" si="5"/>
        <v>0</v>
      </c>
      <c r="F11" s="64">
        <f t="shared" si="5"/>
        <v>227972.26</v>
      </c>
      <c r="G11" s="64">
        <f t="shared" si="2"/>
        <v>113.60461729397254</v>
      </c>
      <c r="H11" s="64">
        <f t="shared" si="3"/>
        <v>95.939845130881238</v>
      </c>
    </row>
    <row r="12" spans="2:8" x14ac:dyDescent="0.25">
      <c r="B12" s="13" t="s">
        <v>142</v>
      </c>
      <c r="C12" s="64">
        <v>35551.65</v>
      </c>
      <c r="D12" s="64">
        <v>37000</v>
      </c>
      <c r="E12" s="64"/>
      <c r="F12" s="64">
        <v>53972.26</v>
      </c>
      <c r="G12" s="64">
        <f t="shared" si="2"/>
        <v>151.81365703138954</v>
      </c>
      <c r="H12" s="64">
        <f t="shared" si="3"/>
        <v>145.87097297297299</v>
      </c>
    </row>
    <row r="13" spans="2:8" x14ac:dyDescent="0.25">
      <c r="B13" s="13" t="s">
        <v>143</v>
      </c>
      <c r="C13" s="64">
        <v>165120</v>
      </c>
      <c r="D13" s="64">
        <v>200620</v>
      </c>
      <c r="E13" s="64"/>
      <c r="F13" s="64">
        <v>174000</v>
      </c>
      <c r="G13" s="64">
        <f t="shared" si="2"/>
        <v>105.37790697674419</v>
      </c>
      <c r="H13" s="64">
        <f t="shared" si="3"/>
        <v>86.731133486192803</v>
      </c>
    </row>
    <row r="14" spans="2:8" x14ac:dyDescent="0.25">
      <c r="B14" s="51" t="s">
        <v>144</v>
      </c>
      <c r="C14" s="64">
        <f t="shared" ref="C14:F14" si="6">C15+C16</f>
        <v>4482706.74</v>
      </c>
      <c r="D14" s="64">
        <f t="shared" si="6"/>
        <v>2891355</v>
      </c>
      <c r="E14" s="64">
        <f t="shared" si="6"/>
        <v>0</v>
      </c>
      <c r="F14" s="64">
        <f t="shared" si="6"/>
        <v>2478970.96</v>
      </c>
      <c r="G14" s="64">
        <f t="shared" si="2"/>
        <v>55.300761432366194</v>
      </c>
      <c r="H14" s="64">
        <f t="shared" si="3"/>
        <v>85.737343217972196</v>
      </c>
    </row>
    <row r="15" spans="2:8" x14ac:dyDescent="0.25">
      <c r="B15" s="8" t="s">
        <v>145</v>
      </c>
      <c r="C15" s="64">
        <v>2154721.84</v>
      </c>
      <c r="D15" s="64">
        <v>2891355</v>
      </c>
      <c r="E15" s="64"/>
      <c r="F15" s="64">
        <v>2478970.96</v>
      </c>
      <c r="G15" s="64">
        <f t="shared" si="2"/>
        <v>115.04830526059922</v>
      </c>
      <c r="H15" s="64">
        <f t="shared" si="3"/>
        <v>85.737343217972196</v>
      </c>
    </row>
    <row r="16" spans="2:8" x14ac:dyDescent="0.25">
      <c r="B16" s="8" t="s">
        <v>146</v>
      </c>
      <c r="C16" s="64">
        <v>2327984.9</v>
      </c>
      <c r="D16" s="64">
        <v>0</v>
      </c>
      <c r="E16" s="64"/>
      <c r="F16" s="64">
        <v>0</v>
      </c>
      <c r="G16" s="64">
        <f t="shared" si="2"/>
        <v>0</v>
      </c>
      <c r="H16" s="64"/>
    </row>
    <row r="17" spans="2:8" x14ac:dyDescent="0.25">
      <c r="B17" s="51" t="s">
        <v>147</v>
      </c>
      <c r="C17" s="64">
        <f t="shared" ref="C17:F17" si="7">C18</f>
        <v>33386.699999999997</v>
      </c>
      <c r="D17" s="64">
        <f t="shared" si="7"/>
        <v>30000</v>
      </c>
      <c r="E17" s="64">
        <f t="shared" si="7"/>
        <v>0</v>
      </c>
      <c r="F17" s="64">
        <f t="shared" si="7"/>
        <v>34005.699999999997</v>
      </c>
      <c r="G17" s="64">
        <f t="shared" si="2"/>
        <v>101.85403169525588</v>
      </c>
      <c r="H17" s="64">
        <f t="shared" si="3"/>
        <v>113.35233333333332</v>
      </c>
    </row>
    <row r="18" spans="2:8" x14ac:dyDescent="0.25">
      <c r="B18" s="8" t="s">
        <v>148</v>
      </c>
      <c r="C18" s="64">
        <v>33386.699999999997</v>
      </c>
      <c r="D18" s="64">
        <v>30000</v>
      </c>
      <c r="E18" s="64"/>
      <c r="F18" s="64">
        <v>34005.699999999997</v>
      </c>
      <c r="G18" s="64">
        <f t="shared" si="2"/>
        <v>101.85403169525588</v>
      </c>
      <c r="H18" s="64">
        <f t="shared" si="3"/>
        <v>113.35233333333332</v>
      </c>
    </row>
    <row r="19" spans="2:8" x14ac:dyDescent="0.25">
      <c r="B19" s="51" t="s">
        <v>149</v>
      </c>
      <c r="C19" s="64">
        <f t="shared" ref="C19:E19" si="8">C20</f>
        <v>0</v>
      </c>
      <c r="D19" s="64"/>
      <c r="E19" s="64">
        <f t="shared" si="8"/>
        <v>0</v>
      </c>
      <c r="F19" s="64"/>
      <c r="G19" s="64"/>
      <c r="H19" s="64"/>
    </row>
    <row r="20" spans="2:8" x14ac:dyDescent="0.25">
      <c r="B20" s="8" t="s">
        <v>150</v>
      </c>
      <c r="C20" s="64"/>
      <c r="D20" s="64"/>
      <c r="E20" s="64"/>
      <c r="F20" s="64"/>
      <c r="G20" s="64"/>
      <c r="H20" s="64"/>
    </row>
    <row r="21" spans="2:8" x14ac:dyDescent="0.25">
      <c r="B21" s="11"/>
      <c r="C21" s="64"/>
      <c r="D21" s="64"/>
      <c r="E21" s="64"/>
      <c r="F21" s="64"/>
      <c r="G21" s="64"/>
      <c r="H21" s="64"/>
    </row>
    <row r="22" spans="2:8" x14ac:dyDescent="0.25">
      <c r="B22" s="11"/>
      <c r="C22" s="64"/>
      <c r="D22" s="64"/>
      <c r="E22" s="64"/>
      <c r="F22" s="64"/>
      <c r="G22" s="64"/>
      <c r="H22" s="64"/>
    </row>
    <row r="23" spans="2:8" x14ac:dyDescent="0.25">
      <c r="B23" s="11"/>
      <c r="C23" s="64"/>
      <c r="D23" s="64"/>
      <c r="E23" s="64"/>
      <c r="F23" s="64"/>
      <c r="G23" s="64"/>
      <c r="H23" s="64"/>
    </row>
    <row r="24" spans="2:8" x14ac:dyDescent="0.25">
      <c r="B24" s="11"/>
      <c r="C24" s="64"/>
      <c r="D24" s="64"/>
      <c r="E24" s="64"/>
      <c r="F24" s="64"/>
      <c r="G24" s="64"/>
      <c r="H24" s="64"/>
    </row>
    <row r="25" spans="2:8" x14ac:dyDescent="0.25">
      <c r="B25" s="27"/>
      <c r="C25" s="64"/>
      <c r="D25" s="64"/>
      <c r="E25" s="64"/>
      <c r="F25" s="64"/>
      <c r="G25" s="64"/>
      <c r="H25" s="64"/>
    </row>
    <row r="26" spans="2:8" ht="15.75" customHeight="1" x14ac:dyDescent="0.25">
      <c r="B26" s="51" t="s">
        <v>1</v>
      </c>
      <c r="C26" s="60">
        <f>C27+C29+C31+C34+C37+C39</f>
        <v>5738271.7599999998</v>
      </c>
      <c r="D26" s="60">
        <f t="shared" ref="D26:F26" si="9">D27+D29+D31+D34+D37+D39</f>
        <v>4881544</v>
      </c>
      <c r="E26" s="60">
        <f t="shared" si="9"/>
        <v>0</v>
      </c>
      <c r="F26" s="60">
        <f t="shared" si="9"/>
        <v>4068546.3100000005</v>
      </c>
      <c r="G26" s="64">
        <f t="shared" si="2"/>
        <v>70.901945396883761</v>
      </c>
      <c r="H26" s="64">
        <f t="shared" si="3"/>
        <v>83.3454806512038</v>
      </c>
    </row>
    <row r="27" spans="2:8" ht="15.75" customHeight="1" x14ac:dyDescent="0.25">
      <c r="B27" s="50" t="s">
        <v>29</v>
      </c>
      <c r="C27" s="64">
        <f t="shared" ref="C27:F27" si="10">C28</f>
        <v>265913.15999999997</v>
      </c>
      <c r="D27" s="64">
        <f t="shared" si="10"/>
        <v>151750</v>
      </c>
      <c r="E27" s="64">
        <f t="shared" si="10"/>
        <v>0</v>
      </c>
      <c r="F27" s="64">
        <f t="shared" si="10"/>
        <v>296490.89</v>
      </c>
      <c r="G27" s="64">
        <f t="shared" si="2"/>
        <v>111.49914129861043</v>
      </c>
      <c r="H27" s="64">
        <f t="shared" si="3"/>
        <v>195.38114662273478</v>
      </c>
    </row>
    <row r="28" spans="2:8" x14ac:dyDescent="0.25">
      <c r="B28" s="8" t="s">
        <v>139</v>
      </c>
      <c r="C28" s="64">
        <v>265913.15999999997</v>
      </c>
      <c r="D28" s="64">
        <v>151750</v>
      </c>
      <c r="E28" s="64"/>
      <c r="F28" s="64">
        <v>296490.89</v>
      </c>
      <c r="G28" s="64">
        <f t="shared" si="2"/>
        <v>111.49914129861043</v>
      </c>
      <c r="H28" s="64">
        <f t="shared" si="3"/>
        <v>195.38114662273478</v>
      </c>
    </row>
    <row r="29" spans="2:8" x14ac:dyDescent="0.25">
      <c r="B29" s="50" t="s">
        <v>28</v>
      </c>
      <c r="C29" s="64">
        <f t="shared" ref="C29:F29" si="11">C30</f>
        <v>262643.24</v>
      </c>
      <c r="D29" s="64">
        <f t="shared" si="11"/>
        <v>1570819</v>
      </c>
      <c r="E29" s="64">
        <f t="shared" si="11"/>
        <v>0</v>
      </c>
      <c r="F29" s="64">
        <f t="shared" si="11"/>
        <v>776896.9</v>
      </c>
      <c r="G29" s="64">
        <f t="shared" si="2"/>
        <v>295.79931316716926</v>
      </c>
      <c r="H29" s="64">
        <f t="shared" si="3"/>
        <v>49.45807887477806</v>
      </c>
    </row>
    <row r="30" spans="2:8" x14ac:dyDescent="0.25">
      <c r="B30" s="8" t="s">
        <v>140</v>
      </c>
      <c r="C30" s="64">
        <v>262643.24</v>
      </c>
      <c r="D30" s="64">
        <v>1570819</v>
      </c>
      <c r="E30" s="64"/>
      <c r="F30" s="64">
        <v>776896.9</v>
      </c>
      <c r="G30" s="64">
        <f t="shared" si="2"/>
        <v>295.79931316716926</v>
      </c>
      <c r="H30" s="64">
        <f t="shared" si="3"/>
        <v>49.45807887477806</v>
      </c>
    </row>
    <row r="31" spans="2:8" x14ac:dyDescent="0.25">
      <c r="B31" s="52" t="s">
        <v>141</v>
      </c>
      <c r="C31" s="64">
        <f t="shared" ref="C31:F31" si="12">C32+C33</f>
        <v>200671.65</v>
      </c>
      <c r="D31" s="64">
        <f t="shared" si="12"/>
        <v>237620</v>
      </c>
      <c r="E31" s="64">
        <f t="shared" si="12"/>
        <v>0</v>
      </c>
      <c r="F31" s="64">
        <f t="shared" si="12"/>
        <v>227972.26</v>
      </c>
      <c r="G31" s="64">
        <f t="shared" si="2"/>
        <v>113.60461729397254</v>
      </c>
      <c r="H31" s="64">
        <f t="shared" si="3"/>
        <v>95.939845130881238</v>
      </c>
    </row>
    <row r="32" spans="2:8" x14ac:dyDescent="0.25">
      <c r="B32" s="13" t="s">
        <v>142</v>
      </c>
      <c r="C32" s="64">
        <v>35551.65</v>
      </c>
      <c r="D32" s="64">
        <v>37000</v>
      </c>
      <c r="E32" s="64"/>
      <c r="F32" s="64">
        <v>53972.26</v>
      </c>
      <c r="G32" s="64">
        <f t="shared" si="2"/>
        <v>151.81365703138954</v>
      </c>
      <c r="H32" s="64">
        <f t="shared" si="3"/>
        <v>145.87097297297299</v>
      </c>
    </row>
    <row r="33" spans="2:8" x14ac:dyDescent="0.25">
      <c r="B33" s="13" t="s">
        <v>143</v>
      </c>
      <c r="C33" s="64">
        <v>165120</v>
      </c>
      <c r="D33" s="64">
        <v>200620</v>
      </c>
      <c r="E33" s="64"/>
      <c r="F33" s="64">
        <v>174000</v>
      </c>
      <c r="G33" s="64">
        <f t="shared" si="2"/>
        <v>105.37790697674419</v>
      </c>
      <c r="H33" s="64">
        <f t="shared" si="3"/>
        <v>86.731133486192803</v>
      </c>
    </row>
    <row r="34" spans="2:8" x14ac:dyDescent="0.25">
      <c r="B34" s="51" t="s">
        <v>144</v>
      </c>
      <c r="C34" s="64">
        <f t="shared" ref="C34:F34" si="13">C35+C36</f>
        <v>2984814.88</v>
      </c>
      <c r="D34" s="64">
        <f t="shared" si="13"/>
        <v>2891355</v>
      </c>
      <c r="E34" s="64">
        <f t="shared" si="13"/>
        <v>0</v>
      </c>
      <c r="F34" s="64">
        <f t="shared" si="13"/>
        <v>2732368.06</v>
      </c>
      <c r="G34" s="64">
        <f t="shared" si="2"/>
        <v>91.542295581158456</v>
      </c>
      <c r="H34" s="64">
        <f t="shared" si="3"/>
        <v>94.501299909557986</v>
      </c>
    </row>
    <row r="35" spans="2:8" x14ac:dyDescent="0.25">
      <c r="B35" s="8" t="s">
        <v>145</v>
      </c>
      <c r="C35" s="64">
        <v>2154268.29</v>
      </c>
      <c r="D35" s="64">
        <v>2891355</v>
      </c>
      <c r="E35" s="64"/>
      <c r="F35" s="64">
        <v>2702672.9</v>
      </c>
      <c r="G35" s="64">
        <f t="shared" si="2"/>
        <v>125.45665331220188</v>
      </c>
      <c r="H35" s="64">
        <f t="shared" si="3"/>
        <v>93.474267255317997</v>
      </c>
    </row>
    <row r="36" spans="2:8" x14ac:dyDescent="0.25">
      <c r="B36" s="8" t="s">
        <v>146</v>
      </c>
      <c r="C36" s="64">
        <v>830546.59</v>
      </c>
      <c r="D36" s="64">
        <v>0</v>
      </c>
      <c r="E36" s="64"/>
      <c r="F36" s="64">
        <v>29695.16</v>
      </c>
      <c r="G36" s="64">
        <f t="shared" si="2"/>
        <v>3.5753755848904278</v>
      </c>
      <c r="H36" s="64" t="e">
        <f t="shared" si="3"/>
        <v>#DIV/0!</v>
      </c>
    </row>
    <row r="37" spans="2:8" x14ac:dyDescent="0.25">
      <c r="B37" s="51" t="s">
        <v>147</v>
      </c>
      <c r="C37" s="64">
        <f t="shared" ref="C37:F37" si="14">C38</f>
        <v>33386.699999999997</v>
      </c>
      <c r="D37" s="64">
        <f t="shared" si="14"/>
        <v>30000</v>
      </c>
      <c r="E37" s="64">
        <f t="shared" si="14"/>
        <v>0</v>
      </c>
      <c r="F37" s="64">
        <f t="shared" si="14"/>
        <v>34818.199999999997</v>
      </c>
      <c r="G37" s="64">
        <f t="shared" si="2"/>
        <v>104.28763549557158</v>
      </c>
      <c r="H37" s="64">
        <f t="shared" si="3"/>
        <v>116.06066666666666</v>
      </c>
    </row>
    <row r="38" spans="2:8" x14ac:dyDescent="0.25">
      <c r="B38" s="8" t="s">
        <v>148</v>
      </c>
      <c r="C38" s="64">
        <v>33386.699999999997</v>
      </c>
      <c r="D38" s="64">
        <v>30000</v>
      </c>
      <c r="E38" s="64"/>
      <c r="F38" s="64">
        <v>34818.199999999997</v>
      </c>
      <c r="G38" s="64">
        <f t="shared" si="2"/>
        <v>104.28763549557158</v>
      </c>
      <c r="H38" s="64">
        <f t="shared" si="3"/>
        <v>116.06066666666666</v>
      </c>
    </row>
    <row r="39" spans="2:8" x14ac:dyDescent="0.25">
      <c r="B39" s="51" t="s">
        <v>149</v>
      </c>
      <c r="C39" s="64">
        <f t="shared" ref="C39:F39" si="15">C40</f>
        <v>1990842.13</v>
      </c>
      <c r="D39" s="64">
        <f t="shared" si="15"/>
        <v>0</v>
      </c>
      <c r="E39" s="64">
        <f t="shared" si="15"/>
        <v>0</v>
      </c>
      <c r="F39" s="64">
        <f t="shared" si="15"/>
        <v>0</v>
      </c>
      <c r="G39" s="64">
        <f t="shared" si="2"/>
        <v>0</v>
      </c>
      <c r="H39" s="64"/>
    </row>
    <row r="40" spans="2:8" x14ac:dyDescent="0.25">
      <c r="B40" s="8" t="s">
        <v>150</v>
      </c>
      <c r="C40" s="64">
        <v>1990842.13</v>
      </c>
      <c r="D40" s="64"/>
      <c r="E40" s="64"/>
      <c r="F40" s="64"/>
      <c r="G40" s="64">
        <f t="shared" si="2"/>
        <v>0</v>
      </c>
      <c r="H40" s="6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3"/>
  <sheetViews>
    <sheetView workbookViewId="0">
      <selection activeCell="C10" sqref="C1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15"/>
      <c r="C1" s="15"/>
      <c r="D1" s="15"/>
      <c r="E1" s="15"/>
      <c r="F1" s="3"/>
      <c r="G1" s="3"/>
      <c r="H1" s="3"/>
    </row>
    <row r="2" spans="2:8" ht="15.75" customHeight="1" x14ac:dyDescent="0.25">
      <c r="B2" s="138" t="s">
        <v>34</v>
      </c>
      <c r="C2" s="138"/>
      <c r="D2" s="138"/>
      <c r="E2" s="138"/>
      <c r="F2" s="138"/>
      <c r="G2" s="138"/>
      <c r="H2" s="138"/>
    </row>
    <row r="3" spans="2:8" ht="18" x14ac:dyDescent="0.25">
      <c r="B3" s="38"/>
      <c r="C3" s="38"/>
      <c r="D3" s="38"/>
      <c r="E3" s="38"/>
      <c r="F3" s="39"/>
      <c r="G3" s="39"/>
      <c r="H3" s="39"/>
    </row>
    <row r="4" spans="2:8" ht="31.5" customHeight="1" x14ac:dyDescent="0.25">
      <c r="B4" s="31" t="s">
        <v>6</v>
      </c>
      <c r="C4" s="31" t="s">
        <v>220</v>
      </c>
      <c r="D4" s="31" t="s">
        <v>216</v>
      </c>
      <c r="E4" s="31" t="s">
        <v>58</v>
      </c>
      <c r="F4" s="31" t="s">
        <v>221</v>
      </c>
      <c r="G4" s="31" t="s">
        <v>16</v>
      </c>
      <c r="H4" s="31" t="s">
        <v>36</v>
      </c>
    </row>
    <row r="5" spans="2:8" s="24" customFormat="1" ht="11.25" x14ac:dyDescent="0.2">
      <c r="B5" s="32">
        <v>1</v>
      </c>
      <c r="C5" s="32">
        <v>2</v>
      </c>
      <c r="D5" s="32">
        <v>3</v>
      </c>
      <c r="E5" s="32">
        <v>4</v>
      </c>
      <c r="F5" s="32">
        <v>5</v>
      </c>
      <c r="G5" s="32" t="s">
        <v>18</v>
      </c>
      <c r="H5" s="32" t="s">
        <v>19</v>
      </c>
    </row>
    <row r="6" spans="2:8" ht="15.75" customHeight="1" x14ac:dyDescent="0.25">
      <c r="B6" s="52" t="s">
        <v>7</v>
      </c>
      <c r="C6" s="60">
        <f>C7</f>
        <v>3747429.63</v>
      </c>
      <c r="D6" s="60">
        <f t="shared" ref="D6:F6" si="0">D7</f>
        <v>4881544</v>
      </c>
      <c r="E6" s="60">
        <f t="shared" si="0"/>
        <v>0</v>
      </c>
      <c r="F6" s="60">
        <f t="shared" si="0"/>
        <v>4068546.31</v>
      </c>
      <c r="G6" s="64">
        <f>F6/C6*100</f>
        <v>108.5689849231405</v>
      </c>
      <c r="H6" s="64">
        <f>F6/D6*100</f>
        <v>83.3454806512038</v>
      </c>
    </row>
    <row r="7" spans="2:8" ht="15.75" customHeight="1" x14ac:dyDescent="0.25">
      <c r="B7" s="52" t="s">
        <v>151</v>
      </c>
      <c r="C7" s="64">
        <f t="shared" ref="C7:E7" si="1">C8+C9</f>
        <v>3747429.63</v>
      </c>
      <c r="D7" s="64">
        <f t="shared" si="1"/>
        <v>4881544</v>
      </c>
      <c r="E7" s="64">
        <f t="shared" si="1"/>
        <v>0</v>
      </c>
      <c r="F7" s="64">
        <v>4068546.31</v>
      </c>
      <c r="G7" s="64">
        <f t="shared" ref="G7:G9" si="2">F7/C7*100</f>
        <v>108.5689849231405</v>
      </c>
      <c r="H7" s="64">
        <f t="shared" ref="H7:H9" si="3">F7/D7*100</f>
        <v>83.3454806512038</v>
      </c>
    </row>
    <row r="8" spans="2:8" x14ac:dyDescent="0.25">
      <c r="B8" s="13" t="s">
        <v>152</v>
      </c>
      <c r="C8" s="64">
        <v>3746460.08</v>
      </c>
      <c r="D8" s="64">
        <v>4880544</v>
      </c>
      <c r="E8" s="64"/>
      <c r="F8" s="64">
        <v>4068546.31</v>
      </c>
      <c r="G8" s="64">
        <f t="shared" si="2"/>
        <v>108.59708159495456</v>
      </c>
      <c r="H8" s="64">
        <f t="shared" si="3"/>
        <v>83.362557739465117</v>
      </c>
    </row>
    <row r="9" spans="2:8" x14ac:dyDescent="0.25">
      <c r="B9" s="28" t="s">
        <v>153</v>
      </c>
      <c r="C9" s="64">
        <v>969.55</v>
      </c>
      <c r="D9" s="64">
        <v>1000</v>
      </c>
      <c r="E9" s="64"/>
      <c r="F9" s="64"/>
      <c r="G9" s="64">
        <f t="shared" si="2"/>
        <v>0</v>
      </c>
      <c r="H9" s="64">
        <f t="shared" si="3"/>
        <v>0</v>
      </c>
    </row>
    <row r="10" spans="2:8" x14ac:dyDescent="0.25">
      <c r="B10" s="12" t="s">
        <v>15</v>
      </c>
      <c r="C10" s="4"/>
      <c r="D10" s="4"/>
      <c r="E10" s="4"/>
      <c r="F10" s="25"/>
      <c r="G10" s="25"/>
      <c r="H10" s="25"/>
    </row>
    <row r="11" spans="2:8" x14ac:dyDescent="0.25">
      <c r="B11" s="6"/>
      <c r="C11" s="4"/>
      <c r="D11" s="4"/>
      <c r="E11" s="5"/>
      <c r="F11" s="25"/>
      <c r="G11" s="25"/>
      <c r="H11" s="25"/>
    </row>
    <row r="12" spans="2:8" x14ac:dyDescent="0.25">
      <c r="B12" s="27"/>
      <c r="C12" s="4"/>
      <c r="D12" s="4"/>
      <c r="E12" s="5"/>
      <c r="F12" s="25"/>
      <c r="G12" s="25"/>
      <c r="H12" s="25"/>
    </row>
    <row r="13" spans="2:8" x14ac:dyDescent="0.25">
      <c r="B13" s="11"/>
      <c r="C13" s="4"/>
      <c r="D13" s="4"/>
      <c r="E13" s="5"/>
      <c r="F13" s="25"/>
      <c r="G13" s="25"/>
      <c r="H13" s="25"/>
    </row>
  </sheetData>
  <mergeCells count="1">
    <mergeCell ref="B2:H2"/>
  </mergeCells>
  <pageMargins left="0.7" right="0.7" top="0.75" bottom="0.75" header="0.3" footer="0.3"/>
  <pageSetup paperSize="9"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L18"/>
  <sheetViews>
    <sheetView workbookViewId="0">
      <selection activeCell="G9" sqref="G9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2:12" ht="15.75" customHeight="1" x14ac:dyDescent="0.25">
      <c r="B2" s="138" t="s">
        <v>11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2:12" ht="18" x14ac:dyDescent="0.25">
      <c r="B3" s="38"/>
      <c r="C3" s="38"/>
      <c r="D3" s="38"/>
      <c r="E3" s="38"/>
      <c r="F3" s="38"/>
      <c r="G3" s="38"/>
      <c r="H3" s="38"/>
      <c r="I3" s="38"/>
      <c r="J3" s="39"/>
      <c r="K3" s="39"/>
      <c r="L3" s="39"/>
    </row>
    <row r="4" spans="2:12" ht="18" customHeight="1" x14ac:dyDescent="0.25">
      <c r="B4" s="138" t="s">
        <v>47</v>
      </c>
      <c r="C4" s="138"/>
      <c r="D4" s="138"/>
      <c r="E4" s="138"/>
      <c r="F4" s="138"/>
      <c r="G4" s="138"/>
      <c r="H4" s="138"/>
      <c r="I4" s="138"/>
      <c r="J4" s="138"/>
      <c r="K4" s="138"/>
      <c r="L4" s="138"/>
    </row>
    <row r="5" spans="2:12" ht="15.75" customHeight="1" x14ac:dyDescent="0.25">
      <c r="B5" s="138" t="s">
        <v>32</v>
      </c>
      <c r="C5" s="138"/>
      <c r="D5" s="138"/>
      <c r="E5" s="138"/>
      <c r="F5" s="138"/>
      <c r="G5" s="138"/>
      <c r="H5" s="138"/>
      <c r="I5" s="138"/>
      <c r="J5" s="138"/>
      <c r="K5" s="138"/>
      <c r="L5" s="138"/>
    </row>
    <row r="6" spans="2:12" ht="18" x14ac:dyDescent="0.25">
      <c r="B6" s="38"/>
      <c r="C6" s="38"/>
      <c r="D6" s="38"/>
      <c r="E6" s="38"/>
      <c r="F6" s="38"/>
      <c r="G6" s="38"/>
      <c r="H6" s="38"/>
      <c r="I6" s="38"/>
      <c r="J6" s="39"/>
      <c r="K6" s="39"/>
      <c r="L6" s="39"/>
    </row>
    <row r="7" spans="2:12" ht="29.25" customHeight="1" x14ac:dyDescent="0.25">
      <c r="B7" s="150" t="s">
        <v>6</v>
      </c>
      <c r="C7" s="151"/>
      <c r="D7" s="151"/>
      <c r="E7" s="151"/>
      <c r="F7" s="152"/>
      <c r="G7" s="33" t="s">
        <v>195</v>
      </c>
      <c r="H7" s="33" t="s">
        <v>216</v>
      </c>
      <c r="I7" s="33" t="s">
        <v>58</v>
      </c>
      <c r="J7" s="33" t="s">
        <v>217</v>
      </c>
      <c r="K7" s="33" t="s">
        <v>36</v>
      </c>
      <c r="L7" s="33" t="s">
        <v>36</v>
      </c>
    </row>
    <row r="8" spans="2:12" s="24" customFormat="1" ht="11.25" x14ac:dyDescent="0.2">
      <c r="B8" s="153">
        <v>1</v>
      </c>
      <c r="C8" s="154"/>
      <c r="D8" s="154"/>
      <c r="E8" s="154"/>
      <c r="F8" s="155"/>
      <c r="G8" s="34">
        <v>2</v>
      </c>
      <c r="H8" s="34">
        <v>3</v>
      </c>
      <c r="I8" s="34">
        <v>4</v>
      </c>
      <c r="J8" s="34">
        <v>5</v>
      </c>
      <c r="K8" s="34" t="s">
        <v>18</v>
      </c>
      <c r="L8" s="34" t="s">
        <v>19</v>
      </c>
    </row>
    <row r="9" spans="2:12" ht="25.5" x14ac:dyDescent="0.25">
      <c r="B9" s="6">
        <v>8</v>
      </c>
      <c r="C9" s="6"/>
      <c r="D9" s="6"/>
      <c r="E9" s="6"/>
      <c r="F9" s="6" t="s">
        <v>8</v>
      </c>
      <c r="G9" s="60"/>
      <c r="H9" s="60">
        <v>0</v>
      </c>
      <c r="I9" s="60">
        <f t="shared" ref="H9:J11" si="0">I10</f>
        <v>0</v>
      </c>
      <c r="J9" s="60"/>
      <c r="K9" s="25" t="e">
        <f>J9/G9*100</f>
        <v>#DIV/0!</v>
      </c>
      <c r="L9" s="63" t="e">
        <f>J9/H9*100</f>
        <v>#DIV/0!</v>
      </c>
    </row>
    <row r="10" spans="2:12" x14ac:dyDescent="0.25">
      <c r="B10" s="6"/>
      <c r="C10" s="11">
        <v>84</v>
      </c>
      <c r="D10" s="11"/>
      <c r="E10" s="11"/>
      <c r="F10" s="11" t="s">
        <v>13</v>
      </c>
      <c r="G10" s="64"/>
      <c r="H10" s="64">
        <f t="shared" si="0"/>
        <v>0</v>
      </c>
      <c r="I10" s="64">
        <f t="shared" si="0"/>
        <v>0</v>
      </c>
      <c r="J10" s="64">
        <f t="shared" si="0"/>
        <v>0</v>
      </c>
      <c r="K10" s="25" t="e">
        <f t="shared" ref="K10:K12" si="1">J10/G10*100</f>
        <v>#DIV/0!</v>
      </c>
      <c r="L10" s="63" t="e">
        <f t="shared" ref="L10:L17" si="2">J10/H10*100</f>
        <v>#DIV/0!</v>
      </c>
    </row>
    <row r="11" spans="2:12" ht="51" x14ac:dyDescent="0.25">
      <c r="B11" s="7"/>
      <c r="C11" s="7"/>
      <c r="D11" s="7">
        <v>844</v>
      </c>
      <c r="E11" s="7"/>
      <c r="F11" s="26" t="s">
        <v>154</v>
      </c>
      <c r="G11" s="64"/>
      <c r="H11" s="64">
        <f t="shared" si="0"/>
        <v>0</v>
      </c>
      <c r="I11" s="64">
        <f t="shared" si="0"/>
        <v>0</v>
      </c>
      <c r="J11" s="64">
        <f t="shared" si="0"/>
        <v>0</v>
      </c>
      <c r="K11" s="25" t="e">
        <f t="shared" si="1"/>
        <v>#DIV/0!</v>
      </c>
      <c r="L11" s="63" t="e">
        <f t="shared" si="2"/>
        <v>#DIV/0!</v>
      </c>
    </row>
    <row r="12" spans="2:12" ht="55.5" customHeight="1" x14ac:dyDescent="0.25">
      <c r="B12" s="7"/>
      <c r="C12" s="7"/>
      <c r="D12" s="7"/>
      <c r="E12" s="7">
        <v>8443</v>
      </c>
      <c r="F12" s="26" t="s">
        <v>155</v>
      </c>
      <c r="G12" s="4">
        <v>0</v>
      </c>
      <c r="H12" s="4"/>
      <c r="I12" s="4"/>
      <c r="J12" s="25"/>
      <c r="K12" s="25" t="e">
        <f t="shared" si="1"/>
        <v>#DIV/0!</v>
      </c>
      <c r="L12" s="63" t="e">
        <f t="shared" si="2"/>
        <v>#DIV/0!</v>
      </c>
    </row>
    <row r="13" spans="2:12" x14ac:dyDescent="0.25">
      <c r="B13" s="7"/>
      <c r="C13" s="7"/>
      <c r="D13" s="7"/>
      <c r="E13" s="8" t="s">
        <v>23</v>
      </c>
      <c r="F13" s="13"/>
      <c r="G13" s="4"/>
      <c r="H13" s="4"/>
      <c r="I13" s="4"/>
      <c r="J13" s="25"/>
      <c r="K13" s="25"/>
      <c r="L13" s="63" t="e">
        <f t="shared" si="2"/>
        <v>#DIV/0!</v>
      </c>
    </row>
    <row r="14" spans="2:12" ht="25.5" x14ac:dyDescent="0.25">
      <c r="B14" s="9">
        <v>5</v>
      </c>
      <c r="C14" s="10"/>
      <c r="D14" s="10"/>
      <c r="E14" s="10"/>
      <c r="F14" s="18" t="s">
        <v>9</v>
      </c>
      <c r="G14" s="4">
        <f>G15</f>
        <v>1990842.13</v>
      </c>
      <c r="H14" s="4">
        <f t="shared" ref="G14:J16" si="3">H15</f>
        <v>0</v>
      </c>
      <c r="I14" s="4">
        <f t="shared" si="3"/>
        <v>0</v>
      </c>
      <c r="J14" s="4">
        <f t="shared" si="3"/>
        <v>0</v>
      </c>
      <c r="K14" s="25"/>
      <c r="L14" s="63" t="e">
        <f t="shared" si="2"/>
        <v>#DIV/0!</v>
      </c>
    </row>
    <row r="15" spans="2:12" ht="25.5" x14ac:dyDescent="0.25">
      <c r="B15" s="11"/>
      <c r="C15" s="11">
        <v>54</v>
      </c>
      <c r="D15" s="11"/>
      <c r="E15" s="11"/>
      <c r="F15" s="19" t="s">
        <v>14</v>
      </c>
      <c r="G15" s="4">
        <f t="shared" si="3"/>
        <v>1990842.13</v>
      </c>
      <c r="H15" s="4"/>
      <c r="I15" s="4">
        <f t="shared" si="3"/>
        <v>0</v>
      </c>
      <c r="J15" s="4"/>
      <c r="K15" s="25"/>
      <c r="L15" s="63" t="e">
        <f t="shared" si="2"/>
        <v>#DIV/0!</v>
      </c>
    </row>
    <row r="16" spans="2:12" x14ac:dyDescent="0.25">
      <c r="B16" s="11"/>
      <c r="C16" s="11"/>
      <c r="D16" s="11">
        <v>544</v>
      </c>
      <c r="E16" s="26"/>
      <c r="F16" s="7" t="s">
        <v>14</v>
      </c>
      <c r="G16" s="4">
        <f t="shared" si="3"/>
        <v>1990842.13</v>
      </c>
      <c r="H16" s="4"/>
      <c r="I16" s="4">
        <f t="shared" si="3"/>
        <v>0</v>
      </c>
      <c r="J16" s="4"/>
      <c r="K16" s="25"/>
      <c r="L16" s="63" t="e">
        <f t="shared" si="2"/>
        <v>#DIV/0!</v>
      </c>
    </row>
    <row r="17" spans="2:12" x14ac:dyDescent="0.25">
      <c r="B17" s="11"/>
      <c r="C17" s="11"/>
      <c r="D17" s="11"/>
      <c r="E17" s="26">
        <v>5443</v>
      </c>
      <c r="F17" s="7" t="s">
        <v>199</v>
      </c>
      <c r="G17" s="65">
        <v>1990842.13</v>
      </c>
      <c r="H17" s="4"/>
      <c r="I17" s="5"/>
      <c r="J17" s="65"/>
      <c r="K17" s="25"/>
      <c r="L17" s="63" t="e">
        <f t="shared" si="2"/>
        <v>#DIV/0!</v>
      </c>
    </row>
    <row r="18" spans="2:12" x14ac:dyDescent="0.25">
      <c r="B18" s="12"/>
      <c r="C18" s="10"/>
      <c r="D18" s="10"/>
      <c r="E18" s="10"/>
      <c r="F18" s="18" t="s">
        <v>23</v>
      </c>
      <c r="G18" s="4"/>
      <c r="H18" s="4"/>
      <c r="I18" s="4"/>
      <c r="J18" s="25"/>
      <c r="K18" s="25"/>
      <c r="L18" s="25"/>
    </row>
  </sheetData>
  <mergeCells count="5">
    <mergeCell ref="B7:F7"/>
    <mergeCell ref="B2:L2"/>
    <mergeCell ref="B4:L4"/>
    <mergeCell ref="B5:L5"/>
    <mergeCell ref="B8:F8"/>
  </mergeCells>
  <pageMargins left="0.7" right="0.7" top="0.75" bottom="0.75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26"/>
  <sheetViews>
    <sheetView workbookViewId="0">
      <selection activeCell="C12" sqref="C12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15"/>
      <c r="C1" s="15"/>
      <c r="D1" s="15"/>
      <c r="E1" s="15"/>
      <c r="F1" s="3"/>
      <c r="G1" s="3"/>
      <c r="H1" s="3"/>
    </row>
    <row r="2" spans="2:8" ht="15.75" customHeight="1" x14ac:dyDescent="0.25">
      <c r="B2" s="138" t="s">
        <v>33</v>
      </c>
      <c r="C2" s="138"/>
      <c r="D2" s="138"/>
      <c r="E2" s="138"/>
      <c r="F2" s="138"/>
      <c r="G2" s="138"/>
      <c r="H2" s="138"/>
    </row>
    <row r="3" spans="2:8" ht="18" x14ac:dyDescent="0.25">
      <c r="B3" s="38"/>
      <c r="C3" s="38"/>
      <c r="D3" s="38"/>
      <c r="E3" s="38"/>
      <c r="F3" s="39"/>
      <c r="G3" s="39"/>
      <c r="H3" s="39"/>
    </row>
    <row r="4" spans="2:8" ht="31.5" customHeight="1" x14ac:dyDescent="0.25">
      <c r="B4" s="31" t="s">
        <v>6</v>
      </c>
      <c r="C4" s="31" t="s">
        <v>222</v>
      </c>
      <c r="D4" s="31" t="s">
        <v>216</v>
      </c>
      <c r="E4" s="31" t="s">
        <v>58</v>
      </c>
      <c r="F4" s="31" t="s">
        <v>219</v>
      </c>
      <c r="G4" s="31" t="s">
        <v>16</v>
      </c>
      <c r="H4" s="31" t="s">
        <v>36</v>
      </c>
    </row>
    <row r="5" spans="2:8" s="24" customFormat="1" ht="11.25" x14ac:dyDescent="0.2">
      <c r="B5" s="32">
        <v>1</v>
      </c>
      <c r="C5" s="32">
        <v>2</v>
      </c>
      <c r="D5" s="32">
        <v>3</v>
      </c>
      <c r="E5" s="32">
        <v>4</v>
      </c>
      <c r="F5" s="32">
        <v>5</v>
      </c>
      <c r="G5" s="32" t="s">
        <v>18</v>
      </c>
      <c r="H5" s="32" t="s">
        <v>19</v>
      </c>
    </row>
    <row r="6" spans="2:8" x14ac:dyDescent="0.25">
      <c r="B6" s="52" t="s">
        <v>156</v>
      </c>
      <c r="C6" s="60">
        <f>C7</f>
        <v>0</v>
      </c>
      <c r="D6" s="60">
        <f t="shared" ref="D6:F7" si="0">D7</f>
        <v>0</v>
      </c>
      <c r="E6" s="60">
        <f t="shared" si="0"/>
        <v>0</v>
      </c>
      <c r="F6" s="60">
        <f t="shared" si="0"/>
        <v>0</v>
      </c>
      <c r="G6" s="63" t="e">
        <f>F6/C6*100</f>
        <v>#DIV/0!</v>
      </c>
      <c r="H6" s="63" t="e">
        <f>F6/D6*100</f>
        <v>#DIV/0!</v>
      </c>
    </row>
    <row r="7" spans="2:8" x14ac:dyDescent="0.25">
      <c r="B7" s="52" t="s">
        <v>157</v>
      </c>
      <c r="C7" s="64"/>
      <c r="D7" s="64">
        <f t="shared" si="0"/>
        <v>0</v>
      </c>
      <c r="E7" s="64">
        <f t="shared" si="0"/>
        <v>0</v>
      </c>
      <c r="F7" s="64">
        <f t="shared" si="0"/>
        <v>0</v>
      </c>
      <c r="G7" s="63" t="e">
        <f t="shared" ref="G7:G12" si="1">F7/C7*100</f>
        <v>#DIV/0!</v>
      </c>
      <c r="H7" s="63" t="e">
        <f t="shared" ref="H7:H12" si="2">F7/D7*100</f>
        <v>#DIV/0!</v>
      </c>
    </row>
    <row r="8" spans="2:8" x14ac:dyDescent="0.25">
      <c r="B8" s="13" t="s">
        <v>158</v>
      </c>
      <c r="C8" s="64"/>
      <c r="D8" s="64"/>
      <c r="E8" s="64"/>
      <c r="F8" s="64"/>
      <c r="G8" s="63" t="e">
        <f t="shared" si="1"/>
        <v>#DIV/0!</v>
      </c>
      <c r="H8" s="63" t="e">
        <f t="shared" si="2"/>
        <v>#DIV/0!</v>
      </c>
    </row>
    <row r="9" spans="2:8" x14ac:dyDescent="0.25">
      <c r="B9" s="13"/>
      <c r="C9" s="64"/>
      <c r="D9" s="64"/>
      <c r="E9" s="64"/>
      <c r="F9" s="64"/>
      <c r="G9" s="63" t="e">
        <f t="shared" si="1"/>
        <v>#DIV/0!</v>
      </c>
      <c r="H9" s="63"/>
    </row>
    <row r="10" spans="2:8" x14ac:dyDescent="0.25">
      <c r="B10" s="52" t="s">
        <v>159</v>
      </c>
      <c r="C10" s="64">
        <f>C12</f>
        <v>1990842.13</v>
      </c>
      <c r="D10" s="64">
        <f t="shared" ref="D10:F10" si="3">D12</f>
        <v>0</v>
      </c>
      <c r="E10" s="64">
        <f t="shared" si="3"/>
        <v>0</v>
      </c>
      <c r="F10" s="64">
        <f t="shared" si="3"/>
        <v>0</v>
      </c>
      <c r="G10" s="63">
        <f t="shared" si="1"/>
        <v>0</v>
      </c>
      <c r="H10" s="63" t="e">
        <f t="shared" si="2"/>
        <v>#DIV/0!</v>
      </c>
    </row>
    <row r="11" spans="2:8" x14ac:dyDescent="0.25">
      <c r="B11" s="52" t="s">
        <v>157</v>
      </c>
      <c r="C11" s="64">
        <f>C13</f>
        <v>0</v>
      </c>
      <c r="D11" s="64">
        <f t="shared" ref="D11:F11" si="4">D13</f>
        <v>0</v>
      </c>
      <c r="E11" s="64">
        <f t="shared" si="4"/>
        <v>0</v>
      </c>
      <c r="F11" s="64">
        <f t="shared" si="4"/>
        <v>0</v>
      </c>
      <c r="G11" s="63" t="e">
        <f t="shared" si="1"/>
        <v>#DIV/0!</v>
      </c>
      <c r="H11" s="63"/>
    </row>
    <row r="12" spans="2:8" x14ac:dyDescent="0.25">
      <c r="B12" s="13" t="s">
        <v>158</v>
      </c>
      <c r="C12" s="64">
        <v>1990842.13</v>
      </c>
      <c r="D12" s="64"/>
      <c r="E12" s="64"/>
      <c r="F12" s="64"/>
      <c r="G12" s="63">
        <f t="shared" si="1"/>
        <v>0</v>
      </c>
      <c r="H12" s="63" t="e">
        <f t="shared" si="2"/>
        <v>#DIV/0!</v>
      </c>
    </row>
    <row r="13" spans="2:8" x14ac:dyDescent="0.25">
      <c r="B13" s="52"/>
      <c r="C13" s="4"/>
      <c r="D13" s="4"/>
      <c r="E13" s="5"/>
      <c r="F13" s="25"/>
      <c r="G13" s="25"/>
      <c r="H13" s="25"/>
    </row>
    <row r="14" spans="2:8" x14ac:dyDescent="0.25">
      <c r="B14" s="52"/>
      <c r="C14" s="4"/>
      <c r="D14" s="4"/>
      <c r="E14" s="5"/>
      <c r="F14" s="25"/>
      <c r="G14" s="25"/>
      <c r="H14" s="25"/>
    </row>
    <row r="15" spans="2:8" x14ac:dyDescent="0.25">
      <c r="B15" s="13"/>
      <c r="C15" s="4"/>
      <c r="D15" s="4"/>
      <c r="E15" s="5"/>
      <c r="F15" s="25"/>
      <c r="G15" s="25"/>
      <c r="H15" s="25"/>
    </row>
    <row r="16" spans="2:8" x14ac:dyDescent="0.25">
      <c r="B16" s="13"/>
      <c r="C16" s="4"/>
      <c r="D16" s="4"/>
      <c r="E16" s="5"/>
      <c r="F16" s="25"/>
      <c r="G16" s="25"/>
      <c r="H16" s="25"/>
    </row>
    <row r="17" spans="2:8" ht="15.75" customHeight="1" x14ac:dyDescent="0.25">
      <c r="B17" s="52"/>
      <c r="C17" s="4"/>
      <c r="D17" s="4"/>
      <c r="E17" s="5"/>
      <c r="F17" s="25"/>
      <c r="G17" s="25"/>
      <c r="H17" s="25"/>
    </row>
    <row r="18" spans="2:8" ht="15.75" customHeight="1" x14ac:dyDescent="0.25">
      <c r="B18" s="52"/>
      <c r="C18" s="4"/>
      <c r="D18" s="4"/>
      <c r="E18" s="4"/>
      <c r="F18" s="25"/>
      <c r="G18" s="25"/>
      <c r="H18" s="25"/>
    </row>
    <row r="19" spans="2:8" x14ac:dyDescent="0.25">
      <c r="B19" s="13"/>
      <c r="C19" s="4"/>
      <c r="D19" s="4"/>
      <c r="E19" s="4"/>
      <c r="F19" s="25"/>
      <c r="G19" s="25"/>
      <c r="H19" s="25"/>
    </row>
    <row r="20" spans="2:8" x14ac:dyDescent="0.25">
      <c r="B20" s="52"/>
      <c r="C20" s="4"/>
      <c r="D20" s="4"/>
      <c r="E20" s="4"/>
      <c r="F20" s="25"/>
      <c r="G20" s="25"/>
      <c r="H20" s="25"/>
    </row>
    <row r="21" spans="2:8" x14ac:dyDescent="0.25">
      <c r="B21" s="52"/>
      <c r="C21" s="4"/>
      <c r="D21" s="4"/>
      <c r="E21" s="4"/>
      <c r="F21" s="25"/>
      <c r="G21" s="25"/>
      <c r="H21" s="25"/>
    </row>
    <row r="22" spans="2:8" x14ac:dyDescent="0.25">
      <c r="B22" s="13"/>
      <c r="C22" s="4"/>
      <c r="D22" s="4"/>
      <c r="E22" s="5"/>
      <c r="F22" s="25"/>
      <c r="G22" s="25"/>
      <c r="H22" s="25"/>
    </row>
    <row r="23" spans="2:8" x14ac:dyDescent="0.25">
      <c r="B23" s="13"/>
      <c r="C23" s="4"/>
      <c r="D23" s="4"/>
      <c r="E23" s="5"/>
      <c r="F23" s="25"/>
      <c r="G23" s="25"/>
      <c r="H23" s="25"/>
    </row>
    <row r="24" spans="2:8" x14ac:dyDescent="0.25">
      <c r="B24" s="52"/>
      <c r="C24" s="4"/>
      <c r="D24" s="4"/>
      <c r="E24" s="5"/>
      <c r="F24" s="25"/>
      <c r="G24" s="25"/>
      <c r="H24" s="25"/>
    </row>
    <row r="25" spans="2:8" x14ac:dyDescent="0.25">
      <c r="B25" s="52"/>
      <c r="C25" s="4"/>
      <c r="D25" s="4"/>
      <c r="E25" s="5"/>
      <c r="F25" s="25"/>
      <c r="G25" s="25"/>
      <c r="H25" s="25"/>
    </row>
    <row r="26" spans="2:8" x14ac:dyDescent="0.25">
      <c r="B26" s="13"/>
      <c r="C26" s="4"/>
      <c r="D26" s="4"/>
      <c r="E26" s="5"/>
      <c r="F26" s="25"/>
      <c r="G26" s="25"/>
      <c r="H26" s="2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R14"/>
  <sheetViews>
    <sheetView workbookViewId="0">
      <selection activeCell="F10" sqref="F10"/>
    </sheetView>
  </sheetViews>
  <sheetFormatPr defaultRowHeight="15" x14ac:dyDescent="0.25"/>
  <cols>
    <col min="4" max="4" width="7" customWidth="1"/>
    <col min="5" max="5" width="25.140625" customWidth="1"/>
    <col min="6" max="8" width="25.28515625" customWidth="1"/>
    <col min="9" max="9" width="15.7109375" customWidth="1"/>
  </cols>
  <sheetData>
    <row r="2" spans="2:18" ht="15.75" x14ac:dyDescent="0.25">
      <c r="B2" s="138" t="s">
        <v>10</v>
      </c>
      <c r="C2" s="138"/>
      <c r="D2" s="138"/>
      <c r="E2" s="138"/>
      <c r="F2" s="138"/>
      <c r="G2" s="138"/>
      <c r="H2" s="138"/>
      <c r="I2" s="138"/>
      <c r="J2" s="29"/>
      <c r="K2" s="29"/>
      <c r="L2" s="29"/>
      <c r="M2" s="29"/>
      <c r="N2" s="29"/>
      <c r="O2" s="29"/>
      <c r="P2" s="29"/>
      <c r="Q2" s="29"/>
      <c r="R2" s="29"/>
    </row>
    <row r="3" spans="2:18" s="30" customFormat="1" ht="15.75" x14ac:dyDescent="0.25">
      <c r="B3" s="160" t="s">
        <v>48</v>
      </c>
      <c r="C3" s="160"/>
      <c r="D3" s="160"/>
      <c r="E3" s="160"/>
      <c r="F3" s="160"/>
      <c r="G3" s="160"/>
      <c r="H3" s="160"/>
      <c r="I3" s="160"/>
    </row>
    <row r="4" spans="2:18" s="30" customFormat="1" ht="15.75" x14ac:dyDescent="0.25">
      <c r="B4" s="49"/>
      <c r="C4" s="49"/>
      <c r="D4" s="49"/>
      <c r="E4" s="49"/>
      <c r="F4" s="49"/>
      <c r="G4" s="49"/>
      <c r="H4" s="49"/>
      <c r="I4" s="49"/>
    </row>
    <row r="5" spans="2:18" ht="25.5" x14ac:dyDescent="0.25">
      <c r="B5" s="150" t="s">
        <v>6</v>
      </c>
      <c r="C5" s="151"/>
      <c r="D5" s="151"/>
      <c r="E5" s="152"/>
      <c r="F5" s="31" t="s">
        <v>216</v>
      </c>
      <c r="G5" s="31" t="s">
        <v>223</v>
      </c>
      <c r="H5" s="31" t="s">
        <v>224</v>
      </c>
      <c r="I5" s="31" t="s">
        <v>36</v>
      </c>
    </row>
    <row r="6" spans="2:18" s="24" customFormat="1" ht="11.25" customHeight="1" x14ac:dyDescent="0.2">
      <c r="B6" s="153">
        <v>1</v>
      </c>
      <c r="C6" s="154"/>
      <c r="D6" s="154"/>
      <c r="E6" s="155"/>
      <c r="F6" s="32" t="s">
        <v>215</v>
      </c>
      <c r="G6" s="32">
        <v>3</v>
      </c>
      <c r="H6" s="32">
        <v>4</v>
      </c>
      <c r="I6" s="32" t="s">
        <v>35</v>
      </c>
    </row>
    <row r="7" spans="2:18" ht="42.75" customHeight="1" x14ac:dyDescent="0.25">
      <c r="B7" s="159" t="s">
        <v>161</v>
      </c>
      <c r="C7" s="159"/>
      <c r="D7" s="159"/>
      <c r="E7" s="36" t="s">
        <v>160</v>
      </c>
      <c r="F7" s="64">
        <f>F8</f>
        <v>5738271.7599999998</v>
      </c>
      <c r="G7" s="64">
        <f t="shared" ref="G7:H8" si="0">G8</f>
        <v>0</v>
      </c>
      <c r="H7" s="64">
        <f t="shared" si="0"/>
        <v>4068546.31</v>
      </c>
      <c r="I7" s="64">
        <f>H7/F7*100</f>
        <v>70.901945396883747</v>
      </c>
    </row>
    <row r="8" spans="2:18" ht="33" customHeight="1" x14ac:dyDescent="0.25">
      <c r="B8" s="159" t="s">
        <v>162</v>
      </c>
      <c r="C8" s="159"/>
      <c r="D8" s="159"/>
      <c r="E8" s="36" t="s">
        <v>163</v>
      </c>
      <c r="F8" s="64">
        <f>F9</f>
        <v>5738271.7599999998</v>
      </c>
      <c r="G8" s="64"/>
      <c r="H8" s="64">
        <f t="shared" si="0"/>
        <v>4068546.31</v>
      </c>
      <c r="I8" s="64">
        <f t="shared" ref="I8:I9" si="1">H8/F8*100</f>
        <v>70.901945396883747</v>
      </c>
    </row>
    <row r="9" spans="2:18" ht="38.25" x14ac:dyDescent="0.25">
      <c r="B9" s="159" t="s">
        <v>164</v>
      </c>
      <c r="C9" s="159"/>
      <c r="D9" s="159"/>
      <c r="E9" s="36" t="s">
        <v>165</v>
      </c>
      <c r="F9" s="64">
        <v>5738271.7599999998</v>
      </c>
      <c r="G9" s="64"/>
      <c r="H9" s="64">
        <v>4068546.31</v>
      </c>
      <c r="I9" s="64">
        <f t="shared" si="1"/>
        <v>70.901945396883747</v>
      </c>
    </row>
    <row r="10" spans="2:18" x14ac:dyDescent="0.25">
      <c r="B10" s="156"/>
      <c r="C10" s="157"/>
      <c r="D10" s="158"/>
      <c r="E10" s="25"/>
      <c r="F10" s="25"/>
      <c r="G10" s="25"/>
      <c r="H10" s="25"/>
      <c r="I10" s="25"/>
    </row>
    <row r="11" spans="2:18" x14ac:dyDescent="0.25">
      <c r="B11" s="156"/>
      <c r="C11" s="157"/>
      <c r="D11" s="158"/>
      <c r="E11" s="25"/>
      <c r="F11" s="25"/>
      <c r="G11" s="25"/>
      <c r="H11" s="25"/>
      <c r="I11" s="25"/>
    </row>
    <row r="12" spans="2:18" x14ac:dyDescent="0.25">
      <c r="B12" s="156"/>
      <c r="C12" s="157"/>
      <c r="D12" s="158"/>
      <c r="E12" s="25"/>
      <c r="F12" s="25"/>
      <c r="G12" s="25"/>
      <c r="H12" s="25"/>
      <c r="I12" s="25"/>
    </row>
    <row r="13" spans="2:18" x14ac:dyDescent="0.25">
      <c r="B13" s="156"/>
      <c r="C13" s="157"/>
      <c r="D13" s="158"/>
      <c r="E13" s="25"/>
      <c r="F13" s="25"/>
      <c r="G13" s="25"/>
      <c r="H13" s="25"/>
      <c r="I13" s="25"/>
    </row>
    <row r="14" spans="2:18" x14ac:dyDescent="0.25">
      <c r="B14" s="156"/>
      <c r="C14" s="157"/>
      <c r="D14" s="158"/>
      <c r="E14" s="25"/>
      <c r="F14" s="25"/>
      <c r="G14" s="25"/>
      <c r="H14" s="25"/>
      <c r="I14" s="25"/>
    </row>
  </sheetData>
  <mergeCells count="12">
    <mergeCell ref="B8:D8"/>
    <mergeCell ref="B3:I3"/>
    <mergeCell ref="B2:I2"/>
    <mergeCell ref="B5:E5"/>
    <mergeCell ref="B6:E6"/>
    <mergeCell ref="B7:D7"/>
    <mergeCell ref="B14:D14"/>
    <mergeCell ref="B9:D9"/>
    <mergeCell ref="B10:D10"/>
    <mergeCell ref="B11:D11"/>
    <mergeCell ref="B12:D12"/>
    <mergeCell ref="B13:D13"/>
  </mergeCells>
  <pageMargins left="0.7" right="0.7" top="0.75" bottom="0.75" header="0.3" footer="0.3"/>
  <pageSetup paperSize="9" scale="9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418"/>
  <sheetViews>
    <sheetView workbookViewId="0">
      <selection activeCell="E404" sqref="E404"/>
    </sheetView>
  </sheetViews>
  <sheetFormatPr defaultRowHeight="15" x14ac:dyDescent="0.25"/>
  <cols>
    <col min="1" max="1" width="22.85546875" customWidth="1"/>
    <col min="2" max="2" width="38.85546875" customWidth="1"/>
    <col min="3" max="5" width="25.28515625" customWidth="1"/>
    <col min="6" max="6" width="15.7109375" style="104" customWidth="1"/>
    <col min="12" max="12" width="11.7109375" bestFit="1" customWidth="1"/>
  </cols>
  <sheetData>
    <row r="1" spans="1:6" ht="18" x14ac:dyDescent="0.25">
      <c r="A1" s="2"/>
      <c r="B1" s="2"/>
      <c r="C1" s="2"/>
      <c r="D1" s="2"/>
      <c r="E1" s="2"/>
      <c r="F1" s="101"/>
    </row>
    <row r="2" spans="1:6" ht="15.75" x14ac:dyDescent="0.25">
      <c r="A2" s="161" t="s">
        <v>49</v>
      </c>
      <c r="B2" s="161"/>
      <c r="C2" s="161"/>
      <c r="D2" s="161"/>
      <c r="E2" s="161"/>
      <c r="F2" s="161"/>
    </row>
    <row r="3" spans="1:6" ht="18" x14ac:dyDescent="0.25">
      <c r="A3" s="38"/>
      <c r="B3" s="38"/>
      <c r="C3" s="38"/>
      <c r="D3" s="38"/>
      <c r="E3" s="38"/>
      <c r="F3" s="102"/>
    </row>
    <row r="4" spans="1:6" ht="25.5" x14ac:dyDescent="0.25">
      <c r="A4" s="150" t="s">
        <v>6</v>
      </c>
      <c r="B4" s="152"/>
      <c r="C4" s="31" t="s">
        <v>57</v>
      </c>
      <c r="D4" s="31" t="s">
        <v>58</v>
      </c>
      <c r="E4" s="31" t="s">
        <v>62</v>
      </c>
      <c r="F4" s="31" t="s">
        <v>36</v>
      </c>
    </row>
    <row r="5" spans="1:6" ht="20.100000000000001" customHeight="1" x14ac:dyDescent="0.25">
      <c r="A5" s="51" t="s">
        <v>0</v>
      </c>
      <c r="B5" s="60"/>
      <c r="C5" s="60">
        <f>C6+C13+C23+C35+C47+C53</f>
        <v>4881544</v>
      </c>
      <c r="D5" s="60">
        <f t="shared" ref="D5:E5" si="0">D6+D13+D23+D35+D47+D53</f>
        <v>0</v>
      </c>
      <c r="E5" s="60">
        <f t="shared" si="0"/>
        <v>3765036.87</v>
      </c>
      <c r="F5" s="1"/>
    </row>
    <row r="6" spans="1:6" ht="20.100000000000001" customHeight="1" x14ac:dyDescent="0.25">
      <c r="A6" s="51" t="s">
        <v>29</v>
      </c>
      <c r="B6" s="60"/>
      <c r="C6" s="60">
        <f>C7</f>
        <v>151750</v>
      </c>
      <c r="D6" s="60">
        <f t="shared" ref="D6:E9" si="1">D7</f>
        <v>0</v>
      </c>
      <c r="E6" s="60">
        <f t="shared" si="1"/>
        <v>296490.89</v>
      </c>
      <c r="F6" s="1"/>
    </row>
    <row r="7" spans="1:6" ht="20.100000000000001" customHeight="1" x14ac:dyDescent="0.25">
      <c r="A7" s="51" t="s">
        <v>230</v>
      </c>
      <c r="B7" s="60"/>
      <c r="C7" s="60">
        <f>C8</f>
        <v>151750</v>
      </c>
      <c r="D7" s="60">
        <f t="shared" si="1"/>
        <v>0</v>
      </c>
      <c r="E7" s="60">
        <f t="shared" si="1"/>
        <v>296490.89</v>
      </c>
      <c r="F7" s="1"/>
    </row>
    <row r="8" spans="1:6" ht="20.100000000000001" customHeight="1" x14ac:dyDescent="0.25">
      <c r="A8" s="6">
        <v>6</v>
      </c>
      <c r="B8" s="60" t="s">
        <v>2</v>
      </c>
      <c r="C8" s="60">
        <f>C9</f>
        <v>151750</v>
      </c>
      <c r="D8" s="60">
        <f t="shared" si="1"/>
        <v>0</v>
      </c>
      <c r="E8" s="60">
        <f t="shared" si="1"/>
        <v>296490.89</v>
      </c>
      <c r="F8" s="1"/>
    </row>
    <row r="9" spans="1:6" ht="20.100000000000001" customHeight="1" x14ac:dyDescent="0.25">
      <c r="A9" s="51">
        <v>67</v>
      </c>
      <c r="B9" s="60" t="s">
        <v>188</v>
      </c>
      <c r="C9" s="60">
        <f>C10</f>
        <v>151750</v>
      </c>
      <c r="D9" s="60">
        <f t="shared" si="1"/>
        <v>0</v>
      </c>
      <c r="E9" s="60">
        <f t="shared" si="1"/>
        <v>296490.89</v>
      </c>
      <c r="F9" s="1"/>
    </row>
    <row r="10" spans="1:6" ht="20.100000000000001" customHeight="1" x14ac:dyDescent="0.25">
      <c r="A10" s="116">
        <v>671</v>
      </c>
      <c r="B10" s="60" t="s">
        <v>188</v>
      </c>
      <c r="C10" s="60">
        <f>C11+C12</f>
        <v>151750</v>
      </c>
      <c r="D10" s="60">
        <f t="shared" ref="D10:E10" si="2">D11+D12</f>
        <v>0</v>
      </c>
      <c r="E10" s="60">
        <f t="shared" si="2"/>
        <v>296490.89</v>
      </c>
      <c r="F10" s="1"/>
    </row>
    <row r="11" spans="1:6" ht="20.100000000000001" customHeight="1" x14ac:dyDescent="0.25">
      <c r="A11" s="115">
        <v>6711</v>
      </c>
      <c r="B11" s="64" t="s">
        <v>81</v>
      </c>
      <c r="C11" s="60">
        <v>151750</v>
      </c>
      <c r="D11" s="60"/>
      <c r="E11" s="60">
        <v>272725.89</v>
      </c>
      <c r="F11" s="1"/>
    </row>
    <row r="12" spans="1:6" ht="20.100000000000001" customHeight="1" x14ac:dyDescent="0.25">
      <c r="A12" s="115">
        <v>6712</v>
      </c>
      <c r="B12" s="64" t="s">
        <v>82</v>
      </c>
      <c r="C12" s="60"/>
      <c r="D12" s="60"/>
      <c r="E12" s="60">
        <v>23765</v>
      </c>
      <c r="F12" s="1"/>
    </row>
    <row r="13" spans="1:6" ht="20.100000000000001" customHeight="1" x14ac:dyDescent="0.25">
      <c r="A13" s="50" t="s">
        <v>28</v>
      </c>
      <c r="B13" s="64"/>
      <c r="C13" s="60">
        <f>C14</f>
        <v>1570819</v>
      </c>
      <c r="D13" s="60">
        <f t="shared" ref="D13:E14" si="3">D14</f>
        <v>0</v>
      </c>
      <c r="E13" s="60">
        <f t="shared" si="3"/>
        <v>727597.05999999994</v>
      </c>
      <c r="F13" s="100">
        <f>E13/C13*100</f>
        <v>46.319598884403611</v>
      </c>
    </row>
    <row r="14" spans="1:6" ht="20.100000000000001" customHeight="1" x14ac:dyDescent="0.25">
      <c r="A14" s="20" t="s">
        <v>140</v>
      </c>
      <c r="B14" s="64"/>
      <c r="C14" s="60">
        <f>C15</f>
        <v>1570819</v>
      </c>
      <c r="D14" s="60">
        <f t="shared" si="3"/>
        <v>0</v>
      </c>
      <c r="E14" s="60">
        <f t="shared" si="3"/>
        <v>727597.05999999994</v>
      </c>
      <c r="F14" s="100">
        <f t="shared" ref="F14:F83" si="4">E14/C14*100</f>
        <v>46.319598884403611</v>
      </c>
    </row>
    <row r="15" spans="1:6" ht="20.100000000000001" customHeight="1" x14ac:dyDescent="0.25">
      <c r="A15" s="20">
        <v>6</v>
      </c>
      <c r="B15" s="60" t="s">
        <v>2</v>
      </c>
      <c r="C15" s="60">
        <f>C16+C20</f>
        <v>1570819</v>
      </c>
      <c r="D15" s="60">
        <f t="shared" ref="D15:E15" si="5">D16+D20</f>
        <v>0</v>
      </c>
      <c r="E15" s="60">
        <f t="shared" si="5"/>
        <v>727597.05999999994</v>
      </c>
      <c r="F15" s="100">
        <f t="shared" si="4"/>
        <v>46.319598884403611</v>
      </c>
    </row>
    <row r="16" spans="1:6" ht="20.100000000000001" customHeight="1" x14ac:dyDescent="0.25">
      <c r="A16" s="20">
        <v>64</v>
      </c>
      <c r="B16" s="60" t="s">
        <v>69</v>
      </c>
      <c r="C16" s="60">
        <f>C17</f>
        <v>1000</v>
      </c>
      <c r="D16" s="60">
        <f t="shared" ref="D16:E16" si="6">D17</f>
        <v>0</v>
      </c>
      <c r="E16" s="60">
        <f t="shared" si="6"/>
        <v>46.74</v>
      </c>
      <c r="F16" s="100"/>
    </row>
    <row r="17" spans="1:6" ht="20.100000000000001" customHeight="1" x14ac:dyDescent="0.25">
      <c r="A17" s="91">
        <v>641</v>
      </c>
      <c r="B17" s="60" t="s">
        <v>70</v>
      </c>
      <c r="C17" s="60">
        <v>1000</v>
      </c>
      <c r="D17" s="60">
        <f t="shared" ref="D17:E17" si="7">D18+D19</f>
        <v>0</v>
      </c>
      <c r="E17" s="60">
        <f t="shared" si="7"/>
        <v>46.74</v>
      </c>
      <c r="F17" s="100"/>
    </row>
    <row r="18" spans="1:6" ht="20.100000000000001" customHeight="1" x14ac:dyDescent="0.25">
      <c r="A18" s="92">
        <v>6413</v>
      </c>
      <c r="B18" s="98" t="s">
        <v>71</v>
      </c>
      <c r="C18" s="64"/>
      <c r="D18" s="64"/>
      <c r="E18" s="64">
        <v>46.74</v>
      </c>
      <c r="F18" s="100"/>
    </row>
    <row r="19" spans="1:6" ht="20.100000000000001" customHeight="1" x14ac:dyDescent="0.25">
      <c r="A19" s="92">
        <v>6419</v>
      </c>
      <c r="B19" s="64" t="s">
        <v>72</v>
      </c>
      <c r="C19" s="64"/>
      <c r="D19" s="64"/>
      <c r="E19" s="64"/>
      <c r="F19" s="100"/>
    </row>
    <row r="20" spans="1:6" ht="20.100000000000001" customHeight="1" x14ac:dyDescent="0.25">
      <c r="A20" s="20">
        <v>66</v>
      </c>
      <c r="B20" s="60" t="s">
        <v>186</v>
      </c>
      <c r="C20" s="60">
        <f>C21</f>
        <v>1569819</v>
      </c>
      <c r="D20" s="60">
        <f t="shared" ref="D20:E21" si="8">D21</f>
        <v>0</v>
      </c>
      <c r="E20" s="60">
        <f t="shared" si="8"/>
        <v>727550.32</v>
      </c>
      <c r="F20" s="100">
        <f t="shared" si="4"/>
        <v>46.346127801995003</v>
      </c>
    </row>
    <row r="21" spans="1:6" ht="20.100000000000001" customHeight="1" x14ac:dyDescent="0.25">
      <c r="A21" s="91">
        <v>661</v>
      </c>
      <c r="B21" s="99" t="s">
        <v>22</v>
      </c>
      <c r="C21" s="60">
        <v>1569819</v>
      </c>
      <c r="D21" s="60">
        <f t="shared" si="8"/>
        <v>0</v>
      </c>
      <c r="E21" s="60">
        <f t="shared" si="8"/>
        <v>727550.32</v>
      </c>
      <c r="F21" s="100"/>
    </row>
    <row r="22" spans="1:6" ht="20.100000000000001" customHeight="1" x14ac:dyDescent="0.25">
      <c r="A22" s="92">
        <v>6615</v>
      </c>
      <c r="B22" s="64" t="s">
        <v>76</v>
      </c>
      <c r="C22" s="64"/>
      <c r="D22" s="64"/>
      <c r="E22" s="64">
        <v>727550.32</v>
      </c>
      <c r="F22" s="100"/>
    </row>
    <row r="23" spans="1:6" ht="20.100000000000001" customHeight="1" x14ac:dyDescent="0.25">
      <c r="A23" s="52" t="s">
        <v>141</v>
      </c>
      <c r="B23" s="64"/>
      <c r="C23" s="60">
        <f>C24+C29</f>
        <v>237620</v>
      </c>
      <c r="D23" s="60">
        <f t="shared" ref="D23:E23" si="9">D24+D29</f>
        <v>0</v>
      </c>
      <c r="E23" s="60">
        <f t="shared" si="9"/>
        <v>227972.26</v>
      </c>
      <c r="F23" s="100">
        <f t="shared" si="4"/>
        <v>95.939845130881238</v>
      </c>
    </row>
    <row r="24" spans="1:6" ht="20.100000000000001" customHeight="1" x14ac:dyDescent="0.25">
      <c r="A24" s="95" t="s">
        <v>142</v>
      </c>
      <c r="B24" s="64"/>
      <c r="C24" s="60">
        <f>C25</f>
        <v>37000</v>
      </c>
      <c r="D24" s="60">
        <f t="shared" ref="D24:E27" si="10">D25</f>
        <v>0</v>
      </c>
      <c r="E24" s="60">
        <f t="shared" si="10"/>
        <v>53972.26</v>
      </c>
      <c r="F24" s="100">
        <f t="shared" si="4"/>
        <v>145.87097297297299</v>
      </c>
    </row>
    <row r="25" spans="1:6" ht="20.100000000000001" customHeight="1" x14ac:dyDescent="0.25">
      <c r="A25" s="95">
        <v>6</v>
      </c>
      <c r="B25" s="60" t="s">
        <v>2</v>
      </c>
      <c r="C25" s="60">
        <f>C26</f>
        <v>37000</v>
      </c>
      <c r="D25" s="60">
        <f t="shared" si="10"/>
        <v>0</v>
      </c>
      <c r="E25" s="60">
        <f t="shared" si="10"/>
        <v>53972.26</v>
      </c>
      <c r="F25" s="100">
        <f t="shared" si="4"/>
        <v>145.87097297297299</v>
      </c>
    </row>
    <row r="26" spans="1:6" ht="20.100000000000001" customHeight="1" x14ac:dyDescent="0.25">
      <c r="A26" s="95">
        <v>65</v>
      </c>
      <c r="B26" s="60" t="s">
        <v>187</v>
      </c>
      <c r="C26" s="60">
        <f>C27</f>
        <v>37000</v>
      </c>
      <c r="D26" s="60">
        <f t="shared" si="10"/>
        <v>0</v>
      </c>
      <c r="E26" s="60">
        <f t="shared" si="10"/>
        <v>53972.26</v>
      </c>
      <c r="F26" s="100">
        <f t="shared" si="4"/>
        <v>145.87097297297299</v>
      </c>
    </row>
    <row r="27" spans="1:6" ht="20.100000000000001" customHeight="1" x14ac:dyDescent="0.25">
      <c r="A27" s="96">
        <v>652</v>
      </c>
      <c r="B27" s="60" t="s">
        <v>74</v>
      </c>
      <c r="C27" s="60">
        <v>37000</v>
      </c>
      <c r="D27" s="60">
        <f t="shared" si="10"/>
        <v>0</v>
      </c>
      <c r="E27" s="60">
        <f t="shared" si="10"/>
        <v>53972.26</v>
      </c>
      <c r="F27" s="100">
        <f t="shared" si="4"/>
        <v>145.87097297297299</v>
      </c>
    </row>
    <row r="28" spans="1:6" ht="20.100000000000001" customHeight="1" x14ac:dyDescent="0.25">
      <c r="A28" s="97">
        <v>6526</v>
      </c>
      <c r="B28" s="64" t="s">
        <v>75</v>
      </c>
      <c r="C28" s="64"/>
      <c r="D28" s="64"/>
      <c r="E28" s="64">
        <v>53972.26</v>
      </c>
      <c r="F28" s="100"/>
    </row>
    <row r="29" spans="1:6" ht="20.100000000000001" customHeight="1" x14ac:dyDescent="0.25">
      <c r="A29" s="95" t="s">
        <v>143</v>
      </c>
      <c r="B29" s="64"/>
      <c r="C29" s="64">
        <f>C30</f>
        <v>200620</v>
      </c>
      <c r="D29" s="64">
        <f t="shared" ref="D29:E31" si="11">D30</f>
        <v>0</v>
      </c>
      <c r="E29" s="64">
        <f t="shared" si="11"/>
        <v>174000</v>
      </c>
      <c r="F29" s="100">
        <f t="shared" si="4"/>
        <v>86.731133486192803</v>
      </c>
    </row>
    <row r="30" spans="1:6" ht="20.100000000000001" customHeight="1" x14ac:dyDescent="0.25">
      <c r="A30" s="95">
        <v>6</v>
      </c>
      <c r="B30" s="60" t="s">
        <v>2</v>
      </c>
      <c r="C30" s="60">
        <f>C31</f>
        <v>200620</v>
      </c>
      <c r="D30" s="60">
        <f t="shared" si="11"/>
        <v>0</v>
      </c>
      <c r="E30" s="60">
        <f t="shared" si="11"/>
        <v>174000</v>
      </c>
      <c r="F30" s="100">
        <f t="shared" si="4"/>
        <v>86.731133486192803</v>
      </c>
    </row>
    <row r="31" spans="1:6" ht="20.100000000000001" customHeight="1" x14ac:dyDescent="0.25">
      <c r="A31" s="95">
        <v>67</v>
      </c>
      <c r="B31" s="60" t="s">
        <v>188</v>
      </c>
      <c r="C31" s="60">
        <f>C32</f>
        <v>200620</v>
      </c>
      <c r="D31" s="60">
        <f t="shared" si="11"/>
        <v>0</v>
      </c>
      <c r="E31" s="60">
        <f t="shared" si="11"/>
        <v>174000</v>
      </c>
      <c r="F31" s="100">
        <f t="shared" si="4"/>
        <v>86.731133486192803</v>
      </c>
    </row>
    <row r="32" spans="1:6" ht="20.100000000000001" customHeight="1" x14ac:dyDescent="0.25">
      <c r="A32" s="95">
        <v>671</v>
      </c>
      <c r="B32" s="60" t="s">
        <v>188</v>
      </c>
      <c r="C32" s="60">
        <f>C33+C34</f>
        <v>200620</v>
      </c>
      <c r="D32" s="60">
        <f t="shared" ref="D32:E32" si="12">D33+D34</f>
        <v>0</v>
      </c>
      <c r="E32" s="60">
        <f t="shared" si="12"/>
        <v>174000</v>
      </c>
      <c r="F32" s="100">
        <f t="shared" si="4"/>
        <v>86.731133486192803</v>
      </c>
    </row>
    <row r="33" spans="1:6" ht="20.100000000000001" customHeight="1" x14ac:dyDescent="0.25">
      <c r="A33" s="97">
        <v>6711</v>
      </c>
      <c r="B33" s="64" t="s">
        <v>81</v>
      </c>
      <c r="C33" s="64">
        <v>200620</v>
      </c>
      <c r="D33" s="64"/>
      <c r="E33" s="113">
        <v>174000</v>
      </c>
      <c r="F33" s="100">
        <f t="shared" si="4"/>
        <v>86.731133486192803</v>
      </c>
    </row>
    <row r="34" spans="1:6" ht="20.100000000000001" customHeight="1" x14ac:dyDescent="0.25">
      <c r="A34" s="97">
        <v>6712</v>
      </c>
      <c r="B34" s="64" t="s">
        <v>82</v>
      </c>
      <c r="C34" s="64"/>
      <c r="D34" s="64"/>
      <c r="E34" s="112"/>
      <c r="F34" s="100" t="e">
        <f t="shared" si="4"/>
        <v>#DIV/0!</v>
      </c>
    </row>
    <row r="35" spans="1:6" s="24" customFormat="1" ht="20.100000000000001" customHeight="1" x14ac:dyDescent="0.2">
      <c r="A35" s="51" t="s">
        <v>144</v>
      </c>
      <c r="B35" s="64"/>
      <c r="C35" s="60">
        <f>C36+C41</f>
        <v>2891355</v>
      </c>
      <c r="D35" s="60">
        <f t="shared" ref="D35:E35" si="13">D36+D41</f>
        <v>0</v>
      </c>
      <c r="E35" s="60">
        <f t="shared" si="13"/>
        <v>2478970.96</v>
      </c>
      <c r="F35" s="100">
        <f t="shared" si="4"/>
        <v>85.737343217972196</v>
      </c>
    </row>
    <row r="36" spans="1:6" s="24" customFormat="1" ht="20.100000000000001" customHeight="1" x14ac:dyDescent="0.2">
      <c r="A36" s="20" t="s">
        <v>145</v>
      </c>
      <c r="B36" s="64"/>
      <c r="C36" s="60">
        <f>C37</f>
        <v>2891355</v>
      </c>
      <c r="D36" s="60">
        <f t="shared" ref="D36:E39" si="14">D37</f>
        <v>0</v>
      </c>
      <c r="E36" s="60">
        <f t="shared" si="14"/>
        <v>2478970.96</v>
      </c>
      <c r="F36" s="100">
        <f t="shared" si="4"/>
        <v>85.737343217972196</v>
      </c>
    </row>
    <row r="37" spans="1:6" s="24" customFormat="1" ht="20.100000000000001" customHeight="1" x14ac:dyDescent="0.2">
      <c r="A37" s="20">
        <v>6</v>
      </c>
      <c r="B37" s="60" t="s">
        <v>2</v>
      </c>
      <c r="C37" s="60">
        <f>C38</f>
        <v>2891355</v>
      </c>
      <c r="D37" s="60">
        <f t="shared" si="14"/>
        <v>0</v>
      </c>
      <c r="E37" s="60">
        <f t="shared" si="14"/>
        <v>2478970.96</v>
      </c>
      <c r="F37" s="100">
        <f t="shared" si="4"/>
        <v>85.737343217972196</v>
      </c>
    </row>
    <row r="38" spans="1:6" s="24" customFormat="1" ht="20.100000000000001" customHeight="1" x14ac:dyDescent="0.2">
      <c r="A38" s="20">
        <v>63</v>
      </c>
      <c r="B38" s="60" t="s">
        <v>189</v>
      </c>
      <c r="C38" s="60">
        <f>C39</f>
        <v>2891355</v>
      </c>
      <c r="D38" s="60">
        <f t="shared" si="14"/>
        <v>0</v>
      </c>
      <c r="E38" s="60">
        <f t="shared" si="14"/>
        <v>2478970.96</v>
      </c>
      <c r="F38" s="100">
        <f t="shared" si="4"/>
        <v>85.737343217972196</v>
      </c>
    </row>
    <row r="39" spans="1:6" s="24" customFormat="1" ht="20.100000000000001" customHeight="1" x14ac:dyDescent="0.2">
      <c r="A39" s="91">
        <v>636</v>
      </c>
      <c r="B39" s="60" t="s">
        <v>65</v>
      </c>
      <c r="C39" s="60">
        <v>2891355</v>
      </c>
      <c r="D39" s="60">
        <f t="shared" si="14"/>
        <v>0</v>
      </c>
      <c r="E39" s="60">
        <f t="shared" si="14"/>
        <v>2478970.96</v>
      </c>
      <c r="F39" s="100">
        <f t="shared" si="4"/>
        <v>85.737343217972196</v>
      </c>
    </row>
    <row r="40" spans="1:6" s="24" customFormat="1" ht="20.100000000000001" customHeight="1" x14ac:dyDescent="0.2">
      <c r="A40" s="20">
        <v>6361</v>
      </c>
      <c r="B40" s="64" t="s">
        <v>190</v>
      </c>
      <c r="C40" s="64"/>
      <c r="D40" s="64"/>
      <c r="E40" s="64">
        <v>2478970.96</v>
      </c>
      <c r="F40" s="100"/>
    </row>
    <row r="41" spans="1:6" s="37" customFormat="1" ht="20.100000000000001" customHeight="1" x14ac:dyDescent="0.2">
      <c r="A41" s="20" t="s">
        <v>146</v>
      </c>
      <c r="B41" s="64"/>
      <c r="C41" s="60">
        <f>C42</f>
        <v>0</v>
      </c>
      <c r="D41" s="60">
        <f t="shared" ref="D41:E44" si="15">D42</f>
        <v>0</v>
      </c>
      <c r="E41" s="60">
        <f t="shared" si="15"/>
        <v>0</v>
      </c>
      <c r="F41" s="100" t="e">
        <f t="shared" si="4"/>
        <v>#DIV/0!</v>
      </c>
    </row>
    <row r="42" spans="1:6" s="37" customFormat="1" ht="20.100000000000001" customHeight="1" x14ac:dyDescent="0.2">
      <c r="A42" s="20">
        <v>6</v>
      </c>
      <c r="B42" s="60" t="s">
        <v>2</v>
      </c>
      <c r="C42" s="60">
        <f>C43</f>
        <v>0</v>
      </c>
      <c r="D42" s="60">
        <f t="shared" si="15"/>
        <v>0</v>
      </c>
      <c r="E42" s="60">
        <f t="shared" si="15"/>
        <v>0</v>
      </c>
      <c r="F42" s="100" t="e">
        <f t="shared" si="4"/>
        <v>#DIV/0!</v>
      </c>
    </row>
    <row r="43" spans="1:6" s="37" customFormat="1" ht="20.100000000000001" customHeight="1" x14ac:dyDescent="0.2">
      <c r="A43" s="20">
        <v>63</v>
      </c>
      <c r="B43" s="60" t="s">
        <v>189</v>
      </c>
      <c r="C43" s="60">
        <f>C44</f>
        <v>0</v>
      </c>
      <c r="D43" s="60">
        <f t="shared" si="15"/>
        <v>0</v>
      </c>
      <c r="E43" s="60">
        <f t="shared" si="15"/>
        <v>0</v>
      </c>
      <c r="F43" s="100" t="e">
        <f t="shared" si="4"/>
        <v>#DIV/0!</v>
      </c>
    </row>
    <row r="44" spans="1:6" s="37" customFormat="1" ht="20.100000000000001" customHeight="1" x14ac:dyDescent="0.2">
      <c r="A44" s="91">
        <v>638</v>
      </c>
      <c r="B44" s="60" t="s">
        <v>191</v>
      </c>
      <c r="C44" s="60"/>
      <c r="D44" s="60">
        <f t="shared" si="15"/>
        <v>0</v>
      </c>
      <c r="E44" s="60">
        <f t="shared" si="15"/>
        <v>0</v>
      </c>
      <c r="F44" s="100" t="e">
        <f t="shared" si="4"/>
        <v>#DIV/0!</v>
      </c>
    </row>
    <row r="45" spans="1:6" s="37" customFormat="1" ht="20.100000000000001" customHeight="1" x14ac:dyDescent="0.2">
      <c r="A45" s="92">
        <v>6381</v>
      </c>
      <c r="B45" s="64" t="s">
        <v>192</v>
      </c>
      <c r="C45" s="64"/>
      <c r="D45" s="64"/>
      <c r="E45" s="64"/>
      <c r="F45" s="100"/>
    </row>
    <row r="46" spans="1:6" s="37" customFormat="1" ht="20.100000000000001" customHeight="1" x14ac:dyDescent="0.2">
      <c r="A46" s="92"/>
      <c r="B46" s="64"/>
      <c r="C46" s="64"/>
      <c r="D46" s="64"/>
      <c r="E46" s="64"/>
      <c r="F46" s="100"/>
    </row>
    <row r="47" spans="1:6" s="37" customFormat="1" ht="20.100000000000001" customHeight="1" x14ac:dyDescent="0.2">
      <c r="A47" s="51" t="s">
        <v>147</v>
      </c>
      <c r="B47" s="64"/>
      <c r="C47" s="60">
        <f>C48</f>
        <v>30000</v>
      </c>
      <c r="D47" s="60">
        <f t="shared" ref="D47:E51" si="16">D48</f>
        <v>0</v>
      </c>
      <c r="E47" s="60">
        <f t="shared" si="16"/>
        <v>34005.699999999997</v>
      </c>
      <c r="F47" s="100">
        <f t="shared" si="4"/>
        <v>113.35233333333332</v>
      </c>
    </row>
    <row r="48" spans="1:6" s="37" customFormat="1" ht="20.100000000000001" customHeight="1" x14ac:dyDescent="0.2">
      <c r="A48" s="20" t="s">
        <v>148</v>
      </c>
      <c r="B48" s="64"/>
      <c r="C48" s="60">
        <f>C49</f>
        <v>30000</v>
      </c>
      <c r="D48" s="60">
        <f t="shared" si="16"/>
        <v>0</v>
      </c>
      <c r="E48" s="60">
        <f t="shared" si="16"/>
        <v>34005.699999999997</v>
      </c>
      <c r="F48" s="100">
        <f t="shared" si="4"/>
        <v>113.35233333333332</v>
      </c>
    </row>
    <row r="49" spans="1:12" s="37" customFormat="1" ht="20.100000000000001" customHeight="1" x14ac:dyDescent="0.2">
      <c r="A49" s="20">
        <v>6</v>
      </c>
      <c r="B49" s="60" t="s">
        <v>2</v>
      </c>
      <c r="C49" s="60">
        <f>C50</f>
        <v>30000</v>
      </c>
      <c r="D49" s="60">
        <f t="shared" si="16"/>
        <v>0</v>
      </c>
      <c r="E49" s="60">
        <f t="shared" si="16"/>
        <v>34005.699999999997</v>
      </c>
      <c r="F49" s="100">
        <f t="shared" si="4"/>
        <v>113.35233333333332</v>
      </c>
    </row>
    <row r="50" spans="1:12" s="37" customFormat="1" ht="20.100000000000001" customHeight="1" x14ac:dyDescent="0.2">
      <c r="A50" s="20">
        <v>66</v>
      </c>
      <c r="B50" s="60" t="s">
        <v>186</v>
      </c>
      <c r="C50" s="60">
        <f>C51</f>
        <v>30000</v>
      </c>
      <c r="D50" s="60">
        <f t="shared" si="16"/>
        <v>0</v>
      </c>
      <c r="E50" s="60">
        <f t="shared" si="16"/>
        <v>34005.699999999997</v>
      </c>
      <c r="F50" s="100">
        <f t="shared" si="4"/>
        <v>113.35233333333332</v>
      </c>
    </row>
    <row r="51" spans="1:12" s="37" customFormat="1" ht="20.100000000000001" customHeight="1" x14ac:dyDescent="0.2">
      <c r="A51" s="91">
        <v>663</v>
      </c>
      <c r="B51" s="60" t="s">
        <v>77</v>
      </c>
      <c r="C51" s="60">
        <v>30000</v>
      </c>
      <c r="D51" s="60">
        <f t="shared" si="16"/>
        <v>0</v>
      </c>
      <c r="E51" s="60">
        <f t="shared" si="16"/>
        <v>34005.699999999997</v>
      </c>
      <c r="F51" s="100">
        <f t="shared" si="4"/>
        <v>113.35233333333332</v>
      </c>
    </row>
    <row r="52" spans="1:12" s="37" customFormat="1" ht="20.100000000000001" customHeight="1" x14ac:dyDescent="0.2">
      <c r="A52" s="92">
        <v>6631</v>
      </c>
      <c r="B52" s="64"/>
      <c r="C52" s="64"/>
      <c r="D52" s="64"/>
      <c r="E52" s="64">
        <v>34005.699999999997</v>
      </c>
      <c r="F52" s="100"/>
    </row>
    <row r="53" spans="1:12" s="37" customFormat="1" ht="20.100000000000001" customHeight="1" x14ac:dyDescent="0.2">
      <c r="A53" s="51" t="s">
        <v>149</v>
      </c>
      <c r="B53" s="64"/>
      <c r="C53" s="60">
        <f>C54</f>
        <v>0</v>
      </c>
      <c r="D53" s="60">
        <f t="shared" ref="D53:E57" si="17">D54</f>
        <v>0</v>
      </c>
      <c r="E53" s="60">
        <f t="shared" si="17"/>
        <v>0</v>
      </c>
      <c r="F53" s="100" t="e">
        <f t="shared" si="4"/>
        <v>#DIV/0!</v>
      </c>
      <c r="L53" s="88"/>
    </row>
    <row r="54" spans="1:12" s="37" customFormat="1" ht="20.100000000000001" customHeight="1" x14ac:dyDescent="0.2">
      <c r="A54" s="20" t="s">
        <v>150</v>
      </c>
      <c r="B54" s="64"/>
      <c r="C54" s="60">
        <f>C55</f>
        <v>0</v>
      </c>
      <c r="D54" s="60">
        <f t="shared" si="17"/>
        <v>0</v>
      </c>
      <c r="E54" s="60">
        <f t="shared" si="17"/>
        <v>0</v>
      </c>
      <c r="F54" s="100" t="e">
        <f t="shared" si="4"/>
        <v>#DIV/0!</v>
      </c>
    </row>
    <row r="55" spans="1:12" s="37" customFormat="1" ht="20.100000000000001" customHeight="1" x14ac:dyDescent="0.2">
      <c r="A55" s="20">
        <v>8</v>
      </c>
      <c r="B55" s="60" t="s">
        <v>8</v>
      </c>
      <c r="C55" s="60">
        <f>C56</f>
        <v>0</v>
      </c>
      <c r="D55" s="60">
        <f t="shared" si="17"/>
        <v>0</v>
      </c>
      <c r="E55" s="60">
        <f t="shared" si="17"/>
        <v>0</v>
      </c>
      <c r="F55" s="100" t="e">
        <f t="shared" si="4"/>
        <v>#DIV/0!</v>
      </c>
    </row>
    <row r="56" spans="1:12" s="37" customFormat="1" ht="20.100000000000001" customHeight="1" x14ac:dyDescent="0.2">
      <c r="A56" s="20">
        <v>84</v>
      </c>
      <c r="B56" s="60" t="s">
        <v>13</v>
      </c>
      <c r="C56" s="60">
        <f>C57</f>
        <v>0</v>
      </c>
      <c r="D56" s="60">
        <f t="shared" si="17"/>
        <v>0</v>
      </c>
      <c r="E56" s="60">
        <f t="shared" si="17"/>
        <v>0</v>
      </c>
      <c r="F56" s="100" t="e">
        <f t="shared" si="4"/>
        <v>#DIV/0!</v>
      </c>
    </row>
    <row r="57" spans="1:12" s="37" customFormat="1" ht="20.100000000000001" customHeight="1" x14ac:dyDescent="0.2">
      <c r="A57" s="91">
        <v>844</v>
      </c>
      <c r="B57" s="60" t="s">
        <v>193</v>
      </c>
      <c r="C57" s="60">
        <f>C58</f>
        <v>0</v>
      </c>
      <c r="D57" s="60">
        <f t="shared" si="17"/>
        <v>0</v>
      </c>
      <c r="E57" s="60">
        <f t="shared" si="17"/>
        <v>0</v>
      </c>
      <c r="F57" s="100" t="e">
        <f t="shared" si="4"/>
        <v>#DIV/0!</v>
      </c>
    </row>
    <row r="58" spans="1:12" s="37" customFormat="1" ht="20.100000000000001" customHeight="1" x14ac:dyDescent="0.2">
      <c r="A58" s="92">
        <v>8443</v>
      </c>
      <c r="B58" s="64" t="s">
        <v>194</v>
      </c>
      <c r="C58" s="64"/>
      <c r="D58" s="64"/>
      <c r="E58" s="64"/>
      <c r="F58" s="100"/>
    </row>
    <row r="59" spans="1:12" s="37" customFormat="1" ht="20.100000000000001" customHeight="1" x14ac:dyDescent="0.2">
      <c r="A59" s="93"/>
      <c r="B59" s="94"/>
      <c r="C59" s="64"/>
      <c r="D59" s="64"/>
      <c r="E59" s="64"/>
      <c r="F59" s="100"/>
    </row>
    <row r="60" spans="1:12" s="37" customFormat="1" ht="20.100000000000001" customHeight="1" x14ac:dyDescent="0.25">
      <c r="A60" s="153">
        <v>1</v>
      </c>
      <c r="B60" s="155"/>
      <c r="C60" s="32">
        <v>2</v>
      </c>
      <c r="D60" s="32">
        <v>3</v>
      </c>
      <c r="E60" s="32">
        <v>4</v>
      </c>
      <c r="F60" s="100">
        <f t="shared" si="4"/>
        <v>200</v>
      </c>
    </row>
    <row r="61" spans="1:12" s="90" customFormat="1" ht="20.100000000000001" customHeight="1" x14ac:dyDescent="0.25">
      <c r="A61" s="86" t="s">
        <v>1</v>
      </c>
      <c r="B61" s="87"/>
      <c r="C61" s="89">
        <f>C62+C69+C142</f>
        <v>4881544</v>
      </c>
      <c r="D61" s="89">
        <f t="shared" ref="D61:E61" si="18">D62+D69+D142</f>
        <v>0</v>
      </c>
      <c r="E61" s="89">
        <f t="shared" si="18"/>
        <v>4068546.3100000005</v>
      </c>
      <c r="F61" s="100">
        <f t="shared" si="4"/>
        <v>83.3454806512038</v>
      </c>
    </row>
    <row r="62" spans="1:12" s="37" customFormat="1" ht="20.100000000000001" customHeight="1" x14ac:dyDescent="0.25">
      <c r="A62" s="53">
        <v>1202</v>
      </c>
      <c r="B62" s="53" t="s">
        <v>171</v>
      </c>
      <c r="C62" s="76">
        <f t="shared" ref="C62:C67" si="19">C63</f>
        <v>0</v>
      </c>
      <c r="D62" s="77">
        <f t="shared" ref="D62:E65" si="20">D63</f>
        <v>0</v>
      </c>
      <c r="E62" s="76">
        <f t="shared" si="20"/>
        <v>0</v>
      </c>
      <c r="F62" s="100" t="e">
        <f t="shared" si="4"/>
        <v>#DIV/0!</v>
      </c>
    </row>
    <row r="63" spans="1:12" s="37" customFormat="1" ht="20.100000000000001" customHeight="1" x14ac:dyDescent="0.25">
      <c r="A63" s="54" t="s">
        <v>172</v>
      </c>
      <c r="B63" s="54" t="s">
        <v>173</v>
      </c>
      <c r="C63" s="75">
        <f t="shared" si="19"/>
        <v>0</v>
      </c>
      <c r="D63" s="72">
        <f t="shared" si="20"/>
        <v>0</v>
      </c>
      <c r="E63" s="75">
        <f t="shared" si="20"/>
        <v>0</v>
      </c>
      <c r="F63" s="100" t="e">
        <f t="shared" si="4"/>
        <v>#DIV/0!</v>
      </c>
    </row>
    <row r="64" spans="1:12" s="37" customFormat="1" ht="20.100000000000001" customHeight="1" x14ac:dyDescent="0.25">
      <c r="A64" s="73" t="s">
        <v>174</v>
      </c>
      <c r="B64" s="73" t="s">
        <v>175</v>
      </c>
      <c r="C64" s="75">
        <f t="shared" si="19"/>
        <v>0</v>
      </c>
      <c r="D64" s="72">
        <f t="shared" si="20"/>
        <v>0</v>
      </c>
      <c r="E64" s="75">
        <f t="shared" si="20"/>
        <v>0</v>
      </c>
      <c r="F64" s="100" t="e">
        <f t="shared" si="4"/>
        <v>#DIV/0!</v>
      </c>
    </row>
    <row r="65" spans="1:6" s="37" customFormat="1" ht="20.100000000000001" customHeight="1" x14ac:dyDescent="0.25">
      <c r="A65" s="52">
        <v>4</v>
      </c>
      <c r="B65" s="52" t="s">
        <v>5</v>
      </c>
      <c r="C65" s="75">
        <f t="shared" si="19"/>
        <v>0</v>
      </c>
      <c r="D65" s="72">
        <f t="shared" si="20"/>
        <v>0</v>
      </c>
      <c r="E65" s="75">
        <f t="shared" si="20"/>
        <v>0</v>
      </c>
      <c r="F65" s="100" t="e">
        <f t="shared" si="4"/>
        <v>#DIV/0!</v>
      </c>
    </row>
    <row r="66" spans="1:6" s="37" customFormat="1" ht="20.100000000000001" customHeight="1" x14ac:dyDescent="0.25">
      <c r="A66" s="52">
        <v>42</v>
      </c>
      <c r="B66" s="52" t="s">
        <v>127</v>
      </c>
      <c r="C66" s="75">
        <f t="shared" si="19"/>
        <v>0</v>
      </c>
      <c r="D66" s="72">
        <f>D67</f>
        <v>0</v>
      </c>
      <c r="E66" s="75">
        <f>E67</f>
        <v>0</v>
      </c>
      <c r="F66" s="100" t="e">
        <f t="shared" si="4"/>
        <v>#DIV/0!</v>
      </c>
    </row>
    <row r="67" spans="1:6" s="37" customFormat="1" ht="20.100000000000001" customHeight="1" x14ac:dyDescent="0.25">
      <c r="A67" s="52">
        <v>422</v>
      </c>
      <c r="B67" s="52" t="s">
        <v>128</v>
      </c>
      <c r="C67" s="75">
        <f t="shared" si="19"/>
        <v>0</v>
      </c>
      <c r="D67" s="75">
        <f t="shared" ref="D67:E67" si="21">D68</f>
        <v>0</v>
      </c>
      <c r="E67" s="75">
        <f t="shared" si="21"/>
        <v>0</v>
      </c>
      <c r="F67" s="100" t="e">
        <f t="shared" si="4"/>
        <v>#DIV/0!</v>
      </c>
    </row>
    <row r="68" spans="1:6" s="37" customFormat="1" ht="20.100000000000001" customHeight="1" x14ac:dyDescent="0.25">
      <c r="A68" s="70">
        <v>4223</v>
      </c>
      <c r="B68" s="70" t="s">
        <v>131</v>
      </c>
      <c r="C68" s="72"/>
      <c r="D68" s="72"/>
      <c r="E68" s="72"/>
      <c r="F68" s="100" t="e">
        <f t="shared" si="4"/>
        <v>#DIV/0!</v>
      </c>
    </row>
    <row r="69" spans="1:6" s="37" customFormat="1" ht="20.100000000000001" customHeight="1" x14ac:dyDescent="0.25">
      <c r="A69" s="53" t="s">
        <v>169</v>
      </c>
      <c r="B69" s="53" t="s">
        <v>170</v>
      </c>
      <c r="C69" s="76">
        <f>C70+C132+C139</f>
        <v>3090724</v>
      </c>
      <c r="D69" s="77">
        <f t="shared" ref="D69:E69" si="22">D70+D132</f>
        <v>0</v>
      </c>
      <c r="E69" s="76">
        <f t="shared" si="22"/>
        <v>2875831.9000000004</v>
      </c>
      <c r="F69" s="100">
        <f t="shared" si="4"/>
        <v>93.0471921789199</v>
      </c>
    </row>
    <row r="70" spans="1:6" s="37" customFormat="1" ht="20.100000000000001" customHeight="1" x14ac:dyDescent="0.25">
      <c r="A70" s="54" t="str">
        <f>+[1]LIST!B56</f>
        <v>A120704</v>
      </c>
      <c r="B70" s="54" t="str">
        <f>+[1]LIST!C56</f>
        <v>Osiguravanje uvjeta rada za redovno poslovanje srednjih škola i učeničkih domova</v>
      </c>
      <c r="C70" s="78">
        <f>C76+C108</f>
        <v>3055224</v>
      </c>
      <c r="D70" s="79">
        <f>D76+D108</f>
        <v>0</v>
      </c>
      <c r="E70" s="78">
        <f>E76+E108+E71</f>
        <v>2875831.9000000004</v>
      </c>
      <c r="F70" s="100">
        <f t="shared" si="4"/>
        <v>94.128348690636116</v>
      </c>
    </row>
    <row r="71" spans="1:6" s="37" customFormat="1" ht="20.100000000000001" customHeight="1" x14ac:dyDescent="0.25">
      <c r="A71" s="118" t="s">
        <v>174</v>
      </c>
      <c r="B71" s="55" t="s">
        <v>175</v>
      </c>
      <c r="C71" s="78"/>
      <c r="D71" s="79"/>
      <c r="E71" s="80">
        <f>E72</f>
        <v>725</v>
      </c>
      <c r="F71" s="100"/>
    </row>
    <row r="72" spans="1:6" s="37" customFormat="1" ht="20.100000000000001" customHeight="1" x14ac:dyDescent="0.25">
      <c r="A72" s="119">
        <v>4</v>
      </c>
      <c r="B72" s="52" t="s">
        <v>5</v>
      </c>
      <c r="C72" s="78"/>
      <c r="D72" s="79"/>
      <c r="E72" s="122">
        <f>E73</f>
        <v>725</v>
      </c>
      <c r="F72" s="100"/>
    </row>
    <row r="73" spans="1:6" s="37" customFormat="1" ht="20.100000000000001" customHeight="1" x14ac:dyDescent="0.25">
      <c r="A73" s="119">
        <v>41</v>
      </c>
      <c r="B73" s="52" t="s">
        <v>236</v>
      </c>
      <c r="C73" s="78"/>
      <c r="D73" s="79"/>
      <c r="E73" s="122">
        <f>E74</f>
        <v>725</v>
      </c>
      <c r="F73" s="100"/>
    </row>
    <row r="74" spans="1:6" s="37" customFormat="1" ht="20.100000000000001" customHeight="1" x14ac:dyDescent="0.25">
      <c r="A74" s="121">
        <v>412</v>
      </c>
      <c r="B74" s="52" t="s">
        <v>238</v>
      </c>
      <c r="C74" s="78"/>
      <c r="D74" s="79"/>
      <c r="E74" s="122">
        <f>E75</f>
        <v>725</v>
      </c>
      <c r="F74" s="100"/>
    </row>
    <row r="75" spans="1:6" s="37" customFormat="1" ht="20.100000000000001" customHeight="1" x14ac:dyDescent="0.25">
      <c r="A75" s="120">
        <v>4123</v>
      </c>
      <c r="B75" s="70" t="s">
        <v>237</v>
      </c>
      <c r="C75" s="78"/>
      <c r="D75" s="79"/>
      <c r="E75" s="123">
        <v>725</v>
      </c>
      <c r="F75" s="100"/>
    </row>
    <row r="76" spans="1:6" s="37" customFormat="1" ht="20.100000000000001" customHeight="1" x14ac:dyDescent="0.25">
      <c r="A76" s="55" t="str">
        <f>+[1]LIST!B57</f>
        <v>4.4.1</v>
      </c>
      <c r="B76" s="55" t="str">
        <f>+[1]LIST!C57</f>
        <v>Decentralizirana sredstva</v>
      </c>
      <c r="C76" s="80">
        <f>C77</f>
        <v>165120</v>
      </c>
      <c r="D76" s="81">
        <f t="shared" ref="D76:E76" si="23">D77</f>
        <v>0</v>
      </c>
      <c r="E76" s="80">
        <f t="shared" si="23"/>
        <v>174000</v>
      </c>
      <c r="F76" s="100">
        <f t="shared" si="4"/>
        <v>105.37790697674419</v>
      </c>
    </row>
    <row r="77" spans="1:6" s="37" customFormat="1" ht="20.100000000000001" customHeight="1" x14ac:dyDescent="0.25">
      <c r="A77" s="52">
        <v>3</v>
      </c>
      <c r="B77" s="52" t="s">
        <v>3</v>
      </c>
      <c r="C77" s="75">
        <f>C78+C104</f>
        <v>165120</v>
      </c>
      <c r="D77" s="72">
        <f t="shared" ref="D77:E77" si="24">D78+D104</f>
        <v>0</v>
      </c>
      <c r="E77" s="75">
        <f t="shared" si="24"/>
        <v>174000</v>
      </c>
      <c r="F77" s="100">
        <f t="shared" si="4"/>
        <v>105.37790697674419</v>
      </c>
    </row>
    <row r="78" spans="1:6" s="37" customFormat="1" ht="20.100000000000001" customHeight="1" x14ac:dyDescent="0.25">
      <c r="A78" s="52">
        <v>32</v>
      </c>
      <c r="B78" s="52" t="s">
        <v>12</v>
      </c>
      <c r="C78" s="75">
        <f>C79+C83+C90+C99</f>
        <v>163820</v>
      </c>
      <c r="D78" s="72">
        <f t="shared" ref="D78:E78" si="25">D79+D83+D90+D99</f>
        <v>0</v>
      </c>
      <c r="E78" s="75">
        <f t="shared" si="25"/>
        <v>172668.12</v>
      </c>
      <c r="F78" s="100">
        <f t="shared" si="4"/>
        <v>105.40112318398242</v>
      </c>
    </row>
    <row r="79" spans="1:6" s="37" customFormat="1" ht="20.100000000000001" customHeight="1" x14ac:dyDescent="0.25">
      <c r="A79" s="74" t="str">
        <f>+[1]LIST!B58</f>
        <v>321</v>
      </c>
      <c r="B79" s="68" t="s">
        <v>26</v>
      </c>
      <c r="C79" s="75">
        <v>50000</v>
      </c>
      <c r="D79" s="75">
        <f t="shared" ref="D79:E79" si="26">D80+D81+D82</f>
        <v>0</v>
      </c>
      <c r="E79" s="75">
        <f t="shared" si="26"/>
        <v>50759.23</v>
      </c>
      <c r="F79" s="100">
        <f t="shared" si="4"/>
        <v>101.51846</v>
      </c>
    </row>
    <row r="80" spans="1:6" s="37" customFormat="1" ht="20.100000000000001" customHeight="1" x14ac:dyDescent="0.25">
      <c r="A80" s="67">
        <v>3211</v>
      </c>
      <c r="B80" s="56" t="s">
        <v>27</v>
      </c>
      <c r="C80" s="72"/>
      <c r="D80" s="72"/>
      <c r="E80" s="72">
        <v>4735.04</v>
      </c>
      <c r="F80" s="100"/>
    </row>
    <row r="81" spans="1:6" s="37" customFormat="1" ht="20.100000000000001" customHeight="1" x14ac:dyDescent="0.25">
      <c r="A81" s="67">
        <v>3212</v>
      </c>
      <c r="B81" s="56" t="s">
        <v>88</v>
      </c>
      <c r="C81" s="72"/>
      <c r="D81" s="72"/>
      <c r="E81" s="72">
        <v>45271.69</v>
      </c>
      <c r="F81" s="100"/>
    </row>
    <row r="82" spans="1:6" s="37" customFormat="1" ht="20.100000000000001" customHeight="1" x14ac:dyDescent="0.25">
      <c r="A82" s="67">
        <v>3213</v>
      </c>
      <c r="B82" s="56" t="s">
        <v>89</v>
      </c>
      <c r="C82" s="72"/>
      <c r="D82" s="72"/>
      <c r="E82" s="72">
        <v>752.5</v>
      </c>
      <c r="F82" s="100"/>
    </row>
    <row r="83" spans="1:6" s="37" customFormat="1" ht="20.100000000000001" customHeight="1" x14ac:dyDescent="0.25">
      <c r="A83" s="74" t="str">
        <f>+[1]LIST!B59</f>
        <v>322</v>
      </c>
      <c r="B83" s="68" t="str">
        <f>+[1]LIST!C59</f>
        <v>Rashodi za materijal i energiju</v>
      </c>
      <c r="C83" s="75">
        <v>60000</v>
      </c>
      <c r="D83" s="75">
        <f t="shared" ref="D83:E83" si="27">D84+D85+D86+D87+D88+D89</f>
        <v>0</v>
      </c>
      <c r="E83" s="75">
        <f t="shared" si="27"/>
        <v>69531.03</v>
      </c>
      <c r="F83" s="100">
        <f t="shared" si="4"/>
        <v>115.88505000000001</v>
      </c>
    </row>
    <row r="84" spans="1:6" s="37" customFormat="1" ht="20.100000000000001" customHeight="1" x14ac:dyDescent="0.25">
      <c r="A84" s="67">
        <v>3221</v>
      </c>
      <c r="B84" s="56" t="s">
        <v>91</v>
      </c>
      <c r="C84" s="72"/>
      <c r="D84" s="72"/>
      <c r="E84" s="72">
        <v>11983.89</v>
      </c>
      <c r="F84" s="100"/>
    </row>
    <row r="85" spans="1:6" s="37" customFormat="1" ht="20.100000000000001" customHeight="1" x14ac:dyDescent="0.25">
      <c r="A85" s="67">
        <v>3222</v>
      </c>
      <c r="B85" s="56" t="s">
        <v>92</v>
      </c>
      <c r="C85" s="72"/>
      <c r="D85" s="72"/>
      <c r="E85" s="72">
        <v>27646.01</v>
      </c>
      <c r="F85" s="100"/>
    </row>
    <row r="86" spans="1:6" s="37" customFormat="1" ht="20.100000000000001" customHeight="1" x14ac:dyDescent="0.25">
      <c r="A86" s="67">
        <v>3223</v>
      </c>
      <c r="B86" s="56" t="s">
        <v>93</v>
      </c>
      <c r="C86" s="72"/>
      <c r="D86" s="72"/>
      <c r="E86" s="72">
        <v>28950.74</v>
      </c>
      <c r="F86" s="100"/>
    </row>
    <row r="87" spans="1:6" s="37" customFormat="1" ht="20.100000000000001" customHeight="1" x14ac:dyDescent="0.25">
      <c r="A87" s="67">
        <v>3224</v>
      </c>
      <c r="B87" s="56" t="s">
        <v>176</v>
      </c>
      <c r="C87" s="72"/>
      <c r="D87" s="72"/>
      <c r="E87" s="72">
        <v>950.39</v>
      </c>
      <c r="F87" s="100"/>
    </row>
    <row r="88" spans="1:6" s="37" customFormat="1" ht="20.100000000000001" customHeight="1" x14ac:dyDescent="0.25">
      <c r="A88" s="67">
        <v>3225</v>
      </c>
      <c r="B88" s="56" t="s">
        <v>95</v>
      </c>
      <c r="C88" s="72"/>
      <c r="D88" s="72"/>
      <c r="E88" s="72">
        <v>0</v>
      </c>
      <c r="F88" s="100"/>
    </row>
    <row r="89" spans="1:6" s="37" customFormat="1" ht="20.100000000000001" customHeight="1" x14ac:dyDescent="0.25">
      <c r="A89" s="67">
        <v>3227</v>
      </c>
      <c r="B89" s="56" t="s">
        <v>96</v>
      </c>
      <c r="C89" s="72"/>
      <c r="D89" s="72"/>
      <c r="E89" s="72">
        <v>0</v>
      </c>
      <c r="F89" s="100"/>
    </row>
    <row r="90" spans="1:6" s="37" customFormat="1" ht="20.100000000000001" customHeight="1" x14ac:dyDescent="0.25">
      <c r="A90" s="74" t="str">
        <f>+[1]LIST!B60</f>
        <v>323</v>
      </c>
      <c r="B90" s="68" t="str">
        <f>+[1]LIST!C60</f>
        <v>Rashodi za usluge</v>
      </c>
      <c r="C90" s="75">
        <v>49320</v>
      </c>
      <c r="D90" s="75">
        <f t="shared" ref="D90" si="28">D91+D92+D94+D95+D97+D98</f>
        <v>0</v>
      </c>
      <c r="E90" s="75">
        <f>E91+E92+E93+E94+E95+E96+E97+E98</f>
        <v>52187.86</v>
      </c>
      <c r="F90" s="100">
        <f t="shared" ref="F90:F155" si="29">E90/C90*100</f>
        <v>105.81480129764802</v>
      </c>
    </row>
    <row r="91" spans="1:6" s="37" customFormat="1" ht="20.100000000000001" customHeight="1" x14ac:dyDescent="0.25">
      <c r="A91" s="67">
        <v>3231</v>
      </c>
      <c r="B91" s="56" t="s">
        <v>98</v>
      </c>
      <c r="C91" s="72"/>
      <c r="D91" s="72"/>
      <c r="E91" s="72">
        <v>2321.6799999999998</v>
      </c>
      <c r="F91" s="100"/>
    </row>
    <row r="92" spans="1:6" s="37" customFormat="1" ht="20.100000000000001" customHeight="1" x14ac:dyDescent="0.25">
      <c r="A92" s="67">
        <v>3232</v>
      </c>
      <c r="B92" s="56" t="s">
        <v>177</v>
      </c>
      <c r="C92" s="72"/>
      <c r="D92" s="72"/>
      <c r="E92" s="72">
        <v>1851.55</v>
      </c>
      <c r="F92" s="100"/>
    </row>
    <row r="93" spans="1:6" s="37" customFormat="1" ht="20.100000000000001" customHeight="1" x14ac:dyDescent="0.25">
      <c r="A93" s="67">
        <v>3233</v>
      </c>
      <c r="B93" s="56" t="s">
        <v>210</v>
      </c>
      <c r="C93" s="72"/>
      <c r="D93" s="72"/>
      <c r="E93" s="72">
        <v>0</v>
      </c>
      <c r="F93" s="100"/>
    </row>
    <row r="94" spans="1:6" s="37" customFormat="1" ht="20.100000000000001" customHeight="1" x14ac:dyDescent="0.25">
      <c r="A94" s="67">
        <v>3234</v>
      </c>
      <c r="B94" s="56" t="s">
        <v>101</v>
      </c>
      <c r="C94" s="72"/>
      <c r="D94" s="72"/>
      <c r="E94" s="72">
        <v>8381.52</v>
      </c>
      <c r="F94" s="100"/>
    </row>
    <row r="95" spans="1:6" s="37" customFormat="1" ht="20.100000000000001" customHeight="1" x14ac:dyDescent="0.25">
      <c r="A95" s="67">
        <v>3235</v>
      </c>
      <c r="B95" s="56" t="s">
        <v>102</v>
      </c>
      <c r="C95" s="72"/>
      <c r="D95" s="72"/>
      <c r="E95" s="72">
        <v>11544.2</v>
      </c>
      <c r="F95" s="100"/>
    </row>
    <row r="96" spans="1:6" s="37" customFormat="1" ht="20.100000000000001" customHeight="1" x14ac:dyDescent="0.25">
      <c r="A96" s="67">
        <v>3236</v>
      </c>
      <c r="B96" s="56" t="s">
        <v>211</v>
      </c>
      <c r="C96" s="72"/>
      <c r="D96" s="72"/>
      <c r="E96" s="72">
        <v>7861.05</v>
      </c>
      <c r="F96" s="100"/>
    </row>
    <row r="97" spans="1:6" s="37" customFormat="1" ht="20.100000000000001" customHeight="1" x14ac:dyDescent="0.25">
      <c r="A97" s="67">
        <v>3238</v>
      </c>
      <c r="B97" s="56" t="s">
        <v>105</v>
      </c>
      <c r="C97" s="72"/>
      <c r="D97" s="72"/>
      <c r="E97" s="72">
        <v>13289.68</v>
      </c>
      <c r="F97" s="100"/>
    </row>
    <row r="98" spans="1:6" s="37" customFormat="1" ht="20.100000000000001" customHeight="1" x14ac:dyDescent="0.25">
      <c r="A98" s="67">
        <v>3239</v>
      </c>
      <c r="B98" s="56" t="s">
        <v>106</v>
      </c>
      <c r="C98" s="72"/>
      <c r="D98" s="72"/>
      <c r="E98" s="72">
        <v>6938.18</v>
      </c>
      <c r="F98" s="100"/>
    </row>
    <row r="99" spans="1:6" s="37" customFormat="1" ht="20.100000000000001" customHeight="1" x14ac:dyDescent="0.25">
      <c r="A99" s="74" t="str">
        <f>+[1]LIST!B61</f>
        <v>329</v>
      </c>
      <c r="B99" s="68" t="str">
        <f>+[1]LIST!C61</f>
        <v>Ostali nespomenuti rashodi poslovanja</v>
      </c>
      <c r="C99" s="75">
        <v>4500</v>
      </c>
      <c r="D99" s="75">
        <f t="shared" ref="D99:E99" si="30">D100+D101+D102+D103</f>
        <v>0</v>
      </c>
      <c r="E99" s="75">
        <f t="shared" si="30"/>
        <v>190</v>
      </c>
      <c r="F99" s="100">
        <f t="shared" si="29"/>
        <v>4.2222222222222223</v>
      </c>
    </row>
    <row r="100" spans="1:6" s="37" customFormat="1" ht="20.100000000000001" customHeight="1" x14ac:dyDescent="0.25">
      <c r="A100" s="67">
        <v>3292</v>
      </c>
      <c r="B100" s="56" t="s">
        <v>108</v>
      </c>
      <c r="C100" s="72"/>
      <c r="D100" s="72"/>
      <c r="E100" s="72">
        <v>0</v>
      </c>
      <c r="F100" s="100"/>
    </row>
    <row r="101" spans="1:6" s="37" customFormat="1" ht="20.100000000000001" customHeight="1" x14ac:dyDescent="0.25">
      <c r="A101" s="67">
        <v>3293</v>
      </c>
      <c r="B101" s="56" t="s">
        <v>109</v>
      </c>
      <c r="C101" s="72"/>
      <c r="D101" s="72"/>
      <c r="E101" s="72">
        <v>0</v>
      </c>
      <c r="F101" s="100"/>
    </row>
    <row r="102" spans="1:6" s="37" customFormat="1" ht="20.100000000000001" customHeight="1" x14ac:dyDescent="0.25">
      <c r="A102" s="67">
        <v>3294</v>
      </c>
      <c r="B102" s="56" t="s">
        <v>110</v>
      </c>
      <c r="C102" s="72"/>
      <c r="D102" s="72"/>
      <c r="E102" s="72">
        <v>190</v>
      </c>
      <c r="F102" s="100"/>
    </row>
    <row r="103" spans="1:6" s="37" customFormat="1" ht="20.100000000000001" customHeight="1" x14ac:dyDescent="0.25">
      <c r="A103" s="67">
        <v>3299</v>
      </c>
      <c r="B103" s="56" t="s">
        <v>107</v>
      </c>
      <c r="C103" s="72"/>
      <c r="D103" s="72"/>
      <c r="E103" s="72">
        <v>0</v>
      </c>
      <c r="F103" s="100"/>
    </row>
    <row r="104" spans="1:6" s="37" customFormat="1" ht="20.100000000000001" customHeight="1" x14ac:dyDescent="0.25">
      <c r="A104" s="52">
        <v>34</v>
      </c>
      <c r="B104" s="52" t="s">
        <v>112</v>
      </c>
      <c r="C104" s="82">
        <f>C105</f>
        <v>1300</v>
      </c>
      <c r="D104" s="82">
        <f t="shared" ref="D104:E104" si="31">D105</f>
        <v>0</v>
      </c>
      <c r="E104" s="82">
        <f t="shared" si="31"/>
        <v>1331.88</v>
      </c>
      <c r="F104" s="100">
        <f t="shared" si="29"/>
        <v>102.45230769230771</v>
      </c>
    </row>
    <row r="105" spans="1:6" s="37" customFormat="1" ht="20.100000000000001" customHeight="1" x14ac:dyDescent="0.25">
      <c r="A105" s="74" t="str">
        <f>+[1]LIST!B63</f>
        <v>343</v>
      </c>
      <c r="B105" s="68" t="str">
        <f>+[1]LIST!C63</f>
        <v>Ostali financijski rashodi</v>
      </c>
      <c r="C105" s="75">
        <v>1300</v>
      </c>
      <c r="D105" s="75">
        <f t="shared" ref="D105:E105" si="32">D106+D107</f>
        <v>0</v>
      </c>
      <c r="E105" s="75">
        <f t="shared" si="32"/>
        <v>1331.88</v>
      </c>
      <c r="F105" s="100">
        <f t="shared" si="29"/>
        <v>102.45230769230771</v>
      </c>
    </row>
    <row r="106" spans="1:6" s="37" customFormat="1" ht="20.100000000000001" customHeight="1" x14ac:dyDescent="0.25">
      <c r="A106" s="67">
        <v>3431</v>
      </c>
      <c r="B106" s="56" t="s">
        <v>116</v>
      </c>
      <c r="C106" s="72"/>
      <c r="D106" s="72"/>
      <c r="E106" s="72">
        <v>1331.88</v>
      </c>
      <c r="F106" s="100"/>
    </row>
    <row r="107" spans="1:6" s="37" customFormat="1" ht="20.100000000000001" customHeight="1" x14ac:dyDescent="0.25">
      <c r="A107" s="67">
        <v>3434</v>
      </c>
      <c r="B107" s="56" t="s">
        <v>119</v>
      </c>
      <c r="C107" s="72"/>
      <c r="D107" s="72"/>
      <c r="E107" s="72">
        <v>0</v>
      </c>
      <c r="F107" s="100"/>
    </row>
    <row r="108" spans="1:6" ht="20.100000000000001" customHeight="1" x14ac:dyDescent="0.25">
      <c r="A108" s="55" t="str">
        <f>+[1]LIST!B64</f>
        <v>5.8.1</v>
      </c>
      <c r="B108" s="55" t="str">
        <f>+[1]LIST!C64</f>
        <v>Ostale pomoći proračunski korisnici</v>
      </c>
      <c r="C108" s="80">
        <f>C109+C128</f>
        <v>2890104</v>
      </c>
      <c r="D108" s="80">
        <f t="shared" ref="D108:E108" si="33">D109+D128</f>
        <v>0</v>
      </c>
      <c r="E108" s="80">
        <f t="shared" si="33"/>
        <v>2701106.9000000004</v>
      </c>
      <c r="F108" s="100">
        <f t="shared" si="29"/>
        <v>93.460543288407621</v>
      </c>
    </row>
    <row r="109" spans="1:6" ht="20.100000000000001" customHeight="1" x14ac:dyDescent="0.25">
      <c r="A109" s="52">
        <v>3</v>
      </c>
      <c r="B109" s="52" t="s">
        <v>3</v>
      </c>
      <c r="C109" s="75">
        <f>C110+C118</f>
        <v>2890104</v>
      </c>
      <c r="D109" s="75">
        <f t="shared" ref="D109:E109" si="34">D110+D118</f>
        <v>0</v>
      </c>
      <c r="E109" s="75">
        <f t="shared" si="34"/>
        <v>2700861.3100000005</v>
      </c>
      <c r="F109" s="100">
        <f t="shared" si="29"/>
        <v>93.452045670328829</v>
      </c>
    </row>
    <row r="110" spans="1:6" ht="20.100000000000001" customHeight="1" x14ac:dyDescent="0.25">
      <c r="A110" s="52">
        <v>31</v>
      </c>
      <c r="B110" s="52" t="s">
        <v>4</v>
      </c>
      <c r="C110" s="75">
        <f>C111+C114+C116</f>
        <v>2855604</v>
      </c>
      <c r="D110" s="75">
        <f>D111+D114+D116</f>
        <v>0</v>
      </c>
      <c r="E110" s="75">
        <f>E111+E114+E116</f>
        <v>2661427.3600000003</v>
      </c>
      <c r="F110" s="100">
        <f t="shared" si="29"/>
        <v>93.200155203592672</v>
      </c>
    </row>
    <row r="111" spans="1:6" ht="20.100000000000001" customHeight="1" x14ac:dyDescent="0.25">
      <c r="A111" s="74" t="str">
        <f>+[1]LIST!B65</f>
        <v>311</v>
      </c>
      <c r="B111" s="68" t="str">
        <f>+[1]LIST!C65</f>
        <v>Plaće (Bruto)</v>
      </c>
      <c r="C111" s="75">
        <v>2399604</v>
      </c>
      <c r="D111" s="75">
        <f t="shared" ref="D111:E111" si="35">D112+D113</f>
        <v>0</v>
      </c>
      <c r="E111" s="75">
        <f t="shared" si="35"/>
        <v>2210654.69</v>
      </c>
      <c r="F111" s="100">
        <f t="shared" si="29"/>
        <v>92.125812842452333</v>
      </c>
    </row>
    <row r="112" spans="1:6" ht="20.100000000000001" customHeight="1" x14ac:dyDescent="0.25">
      <c r="A112" s="67">
        <v>3111</v>
      </c>
      <c r="B112" s="56" t="s">
        <v>178</v>
      </c>
      <c r="C112" s="72"/>
      <c r="D112" s="72"/>
      <c r="E112" s="72">
        <v>2195818.77</v>
      </c>
      <c r="F112" s="100"/>
    </row>
    <row r="113" spans="1:6" ht="20.100000000000001" customHeight="1" x14ac:dyDescent="0.25">
      <c r="A113" s="67">
        <v>3113</v>
      </c>
      <c r="B113" s="56" t="s">
        <v>84</v>
      </c>
      <c r="C113" s="72"/>
      <c r="D113" s="72"/>
      <c r="E113" s="72">
        <v>14835.92</v>
      </c>
      <c r="F113" s="100"/>
    </row>
    <row r="114" spans="1:6" ht="27" customHeight="1" x14ac:dyDescent="0.25">
      <c r="A114" s="74" t="str">
        <f>+[1]LIST!B66</f>
        <v>312</v>
      </c>
      <c r="B114" s="68" t="str">
        <f>+[1]LIST!C66</f>
        <v>Ostali rashodi za zaposlene</v>
      </c>
      <c r="C114" s="75">
        <v>60000</v>
      </c>
      <c r="D114" s="75">
        <f t="shared" ref="D114:E114" si="36">D115</f>
        <v>0</v>
      </c>
      <c r="E114" s="75">
        <f t="shared" si="36"/>
        <v>86722.95</v>
      </c>
      <c r="F114" s="100">
        <f t="shared" si="29"/>
        <v>144.53825000000001</v>
      </c>
    </row>
    <row r="115" spans="1:6" ht="20.100000000000001" customHeight="1" x14ac:dyDescent="0.25">
      <c r="A115" s="67">
        <v>3121</v>
      </c>
      <c r="B115" s="56" t="s">
        <v>85</v>
      </c>
      <c r="C115" s="72"/>
      <c r="D115" s="72"/>
      <c r="E115" s="72">
        <v>86722.95</v>
      </c>
      <c r="F115" s="100"/>
    </row>
    <row r="116" spans="1:6" ht="20.100000000000001" customHeight="1" x14ac:dyDescent="0.25">
      <c r="A116" s="74" t="str">
        <f>+[1]LIST!B67</f>
        <v>313</v>
      </c>
      <c r="B116" s="68" t="str">
        <f>+[1]LIST!C67</f>
        <v>Doprinosi na plaće</v>
      </c>
      <c r="C116" s="75">
        <v>396000</v>
      </c>
      <c r="D116" s="75">
        <f t="shared" ref="D116:E116" si="37">D117</f>
        <v>0</v>
      </c>
      <c r="E116" s="75">
        <f t="shared" si="37"/>
        <v>364049.72</v>
      </c>
      <c r="F116" s="100">
        <f t="shared" si="29"/>
        <v>91.931747474747468</v>
      </c>
    </row>
    <row r="117" spans="1:6" ht="20.100000000000001" customHeight="1" x14ac:dyDescent="0.25">
      <c r="A117" s="67">
        <v>3132</v>
      </c>
      <c r="B117" s="56" t="s">
        <v>87</v>
      </c>
      <c r="C117" s="72"/>
      <c r="D117" s="72"/>
      <c r="E117" s="72">
        <v>364049.72</v>
      </c>
      <c r="F117" s="100"/>
    </row>
    <row r="118" spans="1:6" ht="20.100000000000001" customHeight="1" x14ac:dyDescent="0.25">
      <c r="A118" s="68">
        <v>32</v>
      </c>
      <c r="B118" s="68" t="s">
        <v>12</v>
      </c>
      <c r="C118" s="75">
        <f>C119+C121+C124+C126</f>
        <v>34500</v>
      </c>
      <c r="D118" s="75">
        <f t="shared" ref="D118:E118" si="38">D119+D121+D124+D126</f>
        <v>0</v>
      </c>
      <c r="E118" s="75">
        <f t="shared" si="38"/>
        <v>39433.949999999997</v>
      </c>
      <c r="F118" s="100">
        <f t="shared" si="29"/>
        <v>114.30130434782609</v>
      </c>
    </row>
    <row r="119" spans="1:6" ht="20.100000000000001" customHeight="1" x14ac:dyDescent="0.25">
      <c r="A119" s="74">
        <v>321</v>
      </c>
      <c r="B119" s="68" t="s">
        <v>26</v>
      </c>
      <c r="C119" s="75">
        <f>C120</f>
        <v>0</v>
      </c>
      <c r="D119" s="75">
        <f t="shared" ref="D119:E119" si="39">D120</f>
        <v>0</v>
      </c>
      <c r="E119" s="75">
        <f t="shared" si="39"/>
        <v>4081.75</v>
      </c>
      <c r="F119" s="100"/>
    </row>
    <row r="120" spans="1:6" ht="20.100000000000001" customHeight="1" x14ac:dyDescent="0.25">
      <c r="A120" s="67">
        <v>3211</v>
      </c>
      <c r="B120" s="56" t="s">
        <v>27</v>
      </c>
      <c r="C120" s="75"/>
      <c r="D120" s="75"/>
      <c r="E120" s="72">
        <v>4081.75</v>
      </c>
      <c r="F120" s="100"/>
    </row>
    <row r="121" spans="1:6" ht="20.100000000000001" customHeight="1" x14ac:dyDescent="0.25">
      <c r="A121" s="74">
        <v>322</v>
      </c>
      <c r="B121" s="68" t="s">
        <v>90</v>
      </c>
      <c r="C121" s="75"/>
      <c r="D121" s="75">
        <f t="shared" ref="D121" si="40">D122</f>
        <v>0</v>
      </c>
      <c r="E121" s="75">
        <f>E122+E123</f>
        <v>3966.9400000000005</v>
      </c>
      <c r="F121" s="100" t="e">
        <f t="shared" si="29"/>
        <v>#DIV/0!</v>
      </c>
    </row>
    <row r="122" spans="1:6" ht="20.100000000000001" customHeight="1" x14ac:dyDescent="0.25">
      <c r="A122" s="67">
        <v>3221</v>
      </c>
      <c r="B122" s="56" t="s">
        <v>91</v>
      </c>
      <c r="C122" s="72"/>
      <c r="D122" s="72"/>
      <c r="E122" s="72">
        <v>1352.91</v>
      </c>
      <c r="F122" s="100"/>
    </row>
    <row r="123" spans="1:6" ht="20.100000000000001" customHeight="1" x14ac:dyDescent="0.25">
      <c r="A123" s="67">
        <v>3224</v>
      </c>
      <c r="B123" s="56" t="s">
        <v>201</v>
      </c>
      <c r="C123" s="72"/>
      <c r="D123" s="72"/>
      <c r="E123" s="72">
        <v>2614.0300000000002</v>
      </c>
      <c r="F123" s="100"/>
    </row>
    <row r="124" spans="1:6" ht="20.100000000000001" customHeight="1" x14ac:dyDescent="0.25">
      <c r="A124" s="74" t="str">
        <f>+[1]LIST!B68</f>
        <v>323</v>
      </c>
      <c r="B124" s="68" t="str">
        <f>+[1]LIST!C68</f>
        <v>Rashodi za usluge</v>
      </c>
      <c r="C124" s="75">
        <v>30000</v>
      </c>
      <c r="D124" s="75">
        <f t="shared" ref="D124:E124" si="41">D125</f>
        <v>0</v>
      </c>
      <c r="E124" s="75">
        <f t="shared" si="41"/>
        <v>25811.26</v>
      </c>
      <c r="F124" s="100">
        <f t="shared" si="29"/>
        <v>86.037533333333329</v>
      </c>
    </row>
    <row r="125" spans="1:6" ht="20.100000000000001" customHeight="1" x14ac:dyDescent="0.25">
      <c r="A125" s="67">
        <v>3237</v>
      </c>
      <c r="B125" s="56" t="s">
        <v>104</v>
      </c>
      <c r="C125" s="72"/>
      <c r="D125" s="72"/>
      <c r="E125" s="72">
        <v>25811.26</v>
      </c>
      <c r="F125" s="100"/>
    </row>
    <row r="126" spans="1:6" ht="20.100000000000001" customHeight="1" x14ac:dyDescent="0.25">
      <c r="A126" s="74" t="str">
        <f>+[1]LIST!B69</f>
        <v>329</v>
      </c>
      <c r="B126" s="68" t="str">
        <f>+[1]LIST!C69</f>
        <v>Ostali nespomenuti rashodi poslovanja</v>
      </c>
      <c r="C126" s="75">
        <v>4500</v>
      </c>
      <c r="D126" s="75">
        <f t="shared" ref="D126:E126" si="42">D127</f>
        <v>0</v>
      </c>
      <c r="E126" s="75">
        <f t="shared" si="42"/>
        <v>5574</v>
      </c>
      <c r="F126" s="100">
        <f t="shared" si="29"/>
        <v>123.86666666666666</v>
      </c>
    </row>
    <row r="127" spans="1:6" ht="20.100000000000001" customHeight="1" x14ac:dyDescent="0.25">
      <c r="A127" s="67">
        <v>3295</v>
      </c>
      <c r="B127" s="56" t="s">
        <v>179</v>
      </c>
      <c r="C127" s="72"/>
      <c r="D127" s="72"/>
      <c r="E127" s="72">
        <v>5574</v>
      </c>
      <c r="F127" s="100"/>
    </row>
    <row r="128" spans="1:6" ht="20.100000000000001" customHeight="1" x14ac:dyDescent="0.25">
      <c r="A128" s="68">
        <v>4</v>
      </c>
      <c r="B128" s="68" t="s">
        <v>5</v>
      </c>
      <c r="C128" s="75">
        <f>C129</f>
        <v>0</v>
      </c>
      <c r="D128" s="75">
        <f t="shared" ref="D128:E130" si="43">D129</f>
        <v>0</v>
      </c>
      <c r="E128" s="75">
        <f t="shared" si="43"/>
        <v>245.59</v>
      </c>
      <c r="F128" s="100" t="e">
        <f t="shared" si="29"/>
        <v>#DIV/0!</v>
      </c>
    </row>
    <row r="129" spans="1:6" ht="20.100000000000001" customHeight="1" x14ac:dyDescent="0.25">
      <c r="A129" s="68">
        <v>42</v>
      </c>
      <c r="B129" s="68" t="s">
        <v>127</v>
      </c>
      <c r="C129" s="75">
        <f>C130</f>
        <v>0</v>
      </c>
      <c r="D129" s="75">
        <f t="shared" si="43"/>
        <v>0</v>
      </c>
      <c r="E129" s="75">
        <f t="shared" si="43"/>
        <v>245.59</v>
      </c>
      <c r="F129" s="100" t="e">
        <f t="shared" si="29"/>
        <v>#DIV/0!</v>
      </c>
    </row>
    <row r="130" spans="1:6" ht="20.100000000000001" customHeight="1" x14ac:dyDescent="0.25">
      <c r="A130" s="74" t="str">
        <f>+[1]LIST!B71</f>
        <v>424</v>
      </c>
      <c r="B130" s="83" t="str">
        <f>+[1]LIST!C71</f>
        <v>Knjige, umjetnička djela i ostale izložbene vrijednosti</v>
      </c>
      <c r="C130" s="75"/>
      <c r="D130" s="75">
        <f t="shared" si="43"/>
        <v>0</v>
      </c>
      <c r="E130" s="75">
        <f t="shared" si="43"/>
        <v>245.59</v>
      </c>
      <c r="F130" s="100" t="e">
        <f t="shared" si="29"/>
        <v>#DIV/0!</v>
      </c>
    </row>
    <row r="131" spans="1:6" ht="20.100000000000001" customHeight="1" x14ac:dyDescent="0.25">
      <c r="A131" s="67">
        <v>4241</v>
      </c>
      <c r="B131" s="69" t="str">
        <f>+[1]LIST!C72</f>
        <v>Knjige, umjetnička djela i ostale izložbene vrijednosti</v>
      </c>
      <c r="C131" s="72"/>
      <c r="D131" s="72"/>
      <c r="E131" s="72">
        <v>245.59</v>
      </c>
      <c r="F131" s="100"/>
    </row>
    <row r="132" spans="1:6" ht="20.100000000000001" customHeight="1" x14ac:dyDescent="0.25">
      <c r="A132" s="54" t="str">
        <f>+[1]LIST!B75</f>
        <v>A120706</v>
      </c>
      <c r="B132" s="54" t="str">
        <f>+[1]LIST!C75</f>
        <v>Investicijska ulaganja u srednje škole i učeničke domove</v>
      </c>
      <c r="C132" s="84">
        <f>C133</f>
        <v>17000</v>
      </c>
      <c r="D132" s="84">
        <f t="shared" ref="D132:E135" si="44">D133</f>
        <v>0</v>
      </c>
      <c r="E132" s="84">
        <f t="shared" si="44"/>
        <v>0</v>
      </c>
      <c r="F132" s="100">
        <f t="shared" si="29"/>
        <v>0</v>
      </c>
    </row>
    <row r="133" spans="1:6" ht="20.100000000000001" customHeight="1" x14ac:dyDescent="0.25">
      <c r="A133" s="55" t="str">
        <f>+[1]LIST!B76</f>
        <v>4.4.1</v>
      </c>
      <c r="B133" s="55" t="str">
        <f>+[1]LIST!C76</f>
        <v>Decentralizirana sredstva</v>
      </c>
      <c r="C133" s="80">
        <f>C134</f>
        <v>17000</v>
      </c>
      <c r="D133" s="80">
        <f t="shared" si="44"/>
        <v>0</v>
      </c>
      <c r="E133" s="80">
        <f t="shared" si="44"/>
        <v>0</v>
      </c>
      <c r="F133" s="100">
        <f t="shared" si="29"/>
        <v>0</v>
      </c>
    </row>
    <row r="134" spans="1:6" ht="20.100000000000001" customHeight="1" x14ac:dyDescent="0.25">
      <c r="A134" s="52">
        <v>3</v>
      </c>
      <c r="B134" s="52" t="s">
        <v>3</v>
      </c>
      <c r="C134" s="75">
        <f>C135</f>
        <v>17000</v>
      </c>
      <c r="D134" s="75">
        <f t="shared" si="44"/>
        <v>0</v>
      </c>
      <c r="E134" s="75">
        <f t="shared" si="44"/>
        <v>0</v>
      </c>
      <c r="F134" s="100">
        <f t="shared" si="29"/>
        <v>0</v>
      </c>
    </row>
    <row r="135" spans="1:6" ht="20.100000000000001" customHeight="1" x14ac:dyDescent="0.25">
      <c r="A135" s="52">
        <v>32</v>
      </c>
      <c r="B135" s="68" t="s">
        <v>12</v>
      </c>
      <c r="C135" s="75">
        <f>C136</f>
        <v>17000</v>
      </c>
      <c r="D135" s="75">
        <f t="shared" si="44"/>
        <v>0</v>
      </c>
      <c r="E135" s="75">
        <f t="shared" si="44"/>
        <v>0</v>
      </c>
      <c r="F135" s="100">
        <f t="shared" si="29"/>
        <v>0</v>
      </c>
    </row>
    <row r="136" spans="1:6" ht="20.100000000000001" customHeight="1" x14ac:dyDescent="0.25">
      <c r="A136" s="74" t="str">
        <f>+[1]LIST!B77</f>
        <v>323</v>
      </c>
      <c r="B136" s="68" t="str">
        <f>+[1]LIST!C77</f>
        <v>Rashodi za usluge</v>
      </c>
      <c r="C136" s="75">
        <v>17000</v>
      </c>
      <c r="D136" s="75">
        <f t="shared" ref="D136:E136" si="45">D137+D138</f>
        <v>0</v>
      </c>
      <c r="E136" s="75">
        <f t="shared" si="45"/>
        <v>0</v>
      </c>
      <c r="F136" s="100">
        <f t="shared" si="29"/>
        <v>0</v>
      </c>
    </row>
    <row r="137" spans="1:6" ht="20.100000000000001" customHeight="1" x14ac:dyDescent="0.25">
      <c r="A137" s="67">
        <v>3232</v>
      </c>
      <c r="B137" s="56" t="s">
        <v>177</v>
      </c>
      <c r="C137" s="72"/>
      <c r="D137" s="72"/>
      <c r="E137" s="72">
        <v>0</v>
      </c>
      <c r="F137" s="100"/>
    </row>
    <row r="138" spans="1:6" ht="20.100000000000001" customHeight="1" x14ac:dyDescent="0.25">
      <c r="A138" s="67">
        <v>3237</v>
      </c>
      <c r="B138" s="56" t="s">
        <v>104</v>
      </c>
      <c r="C138" s="72"/>
      <c r="D138" s="72"/>
      <c r="E138" s="72">
        <v>0</v>
      </c>
      <c r="F138" s="100"/>
    </row>
    <row r="139" spans="1:6" ht="20.100000000000001" customHeight="1" x14ac:dyDescent="0.25">
      <c r="A139" s="54" t="s">
        <v>227</v>
      </c>
      <c r="B139" s="54" t="s">
        <v>226</v>
      </c>
      <c r="C139" s="84">
        <f>C140</f>
        <v>18500</v>
      </c>
      <c r="D139" s="72"/>
      <c r="E139" s="72"/>
      <c r="F139" s="100"/>
    </row>
    <row r="140" spans="1:6" ht="20.100000000000001" customHeight="1" x14ac:dyDescent="0.25">
      <c r="A140" s="55" t="s">
        <v>228</v>
      </c>
      <c r="B140" s="55" t="s">
        <v>229</v>
      </c>
      <c r="C140" s="80">
        <f>C141</f>
        <v>18500</v>
      </c>
      <c r="D140" s="72"/>
      <c r="E140" s="81">
        <f>E141</f>
        <v>0</v>
      </c>
      <c r="F140" s="100"/>
    </row>
    <row r="141" spans="1:6" ht="20.100000000000001" customHeight="1" x14ac:dyDescent="0.25">
      <c r="A141" s="74">
        <v>451</v>
      </c>
      <c r="B141" s="74" t="s">
        <v>138</v>
      </c>
      <c r="C141" s="75">
        <v>18500</v>
      </c>
      <c r="D141" s="72"/>
      <c r="E141" s="72">
        <v>0</v>
      </c>
      <c r="F141" s="100"/>
    </row>
    <row r="142" spans="1:6" ht="20.100000000000001" customHeight="1" x14ac:dyDescent="0.25">
      <c r="A142" s="53" t="str">
        <f>+[1]LIST!B81</f>
        <v>1208</v>
      </c>
      <c r="B142" s="53" t="str">
        <f>+[1]LIST!C81</f>
        <v>Program ustanova u obrazovanju iznad standarda</v>
      </c>
      <c r="C142" s="76">
        <f>C143+C149+C181+C212+C268+C274</f>
        <v>1790820</v>
      </c>
      <c r="D142" s="76">
        <f>D143+D149+D181+D212+D268+D274</f>
        <v>0</v>
      </c>
      <c r="E142" s="76">
        <f>E143+E149+E181+E212+E268+E274</f>
        <v>1192714.4100000001</v>
      </c>
      <c r="F142" s="100">
        <f t="shared" si="29"/>
        <v>66.601579723255284</v>
      </c>
    </row>
    <row r="143" spans="1:6" ht="20.100000000000001" customHeight="1" x14ac:dyDescent="0.25">
      <c r="A143" s="57" t="str">
        <f>+[1]LIST!B82</f>
        <v>A120803</v>
      </c>
      <c r="B143" s="57" t="str">
        <f>+[1]LIST!C82</f>
        <v>Natjecanja iz znanja učenika</v>
      </c>
      <c r="C143" s="84">
        <f>C144</f>
        <v>1000</v>
      </c>
      <c r="D143" s="84">
        <f t="shared" ref="D143:E147" si="46">D144</f>
        <v>0</v>
      </c>
      <c r="E143" s="84">
        <f t="shared" si="46"/>
        <v>0</v>
      </c>
      <c r="F143" s="100">
        <f t="shared" si="29"/>
        <v>0</v>
      </c>
    </row>
    <row r="144" spans="1:6" ht="20.100000000000001" customHeight="1" x14ac:dyDescent="0.25">
      <c r="A144" s="55" t="str">
        <f>+[1]LIST!B83</f>
        <v>1.1.1</v>
      </c>
      <c r="B144" s="55" t="str">
        <f>+[1]LIST!C83</f>
        <v>Opći prihodi i primici</v>
      </c>
      <c r="C144" s="80">
        <f>C145</f>
        <v>1000</v>
      </c>
      <c r="D144" s="80">
        <f t="shared" si="46"/>
        <v>0</v>
      </c>
      <c r="E144" s="80">
        <f t="shared" si="46"/>
        <v>0</v>
      </c>
      <c r="F144" s="100">
        <f t="shared" si="29"/>
        <v>0</v>
      </c>
    </row>
    <row r="145" spans="1:6" ht="20.100000000000001" customHeight="1" x14ac:dyDescent="0.25">
      <c r="A145" s="52">
        <v>3</v>
      </c>
      <c r="B145" s="52" t="s">
        <v>3</v>
      </c>
      <c r="C145" s="75">
        <f>C146</f>
        <v>1000</v>
      </c>
      <c r="D145" s="75">
        <f t="shared" si="46"/>
        <v>0</v>
      </c>
      <c r="E145" s="75">
        <f t="shared" si="46"/>
        <v>0</v>
      </c>
      <c r="F145" s="100">
        <f t="shared" si="29"/>
        <v>0</v>
      </c>
    </row>
    <row r="146" spans="1:6" ht="20.100000000000001" customHeight="1" x14ac:dyDescent="0.25">
      <c r="A146" s="52">
        <v>32</v>
      </c>
      <c r="B146" s="56" t="s">
        <v>12</v>
      </c>
      <c r="C146" s="75">
        <f>C147</f>
        <v>1000</v>
      </c>
      <c r="D146" s="75">
        <f t="shared" si="46"/>
        <v>0</v>
      </c>
      <c r="E146" s="75">
        <f t="shared" si="46"/>
        <v>0</v>
      </c>
      <c r="F146" s="100">
        <f t="shared" si="29"/>
        <v>0</v>
      </c>
    </row>
    <row r="147" spans="1:6" ht="20.100000000000001" customHeight="1" x14ac:dyDescent="0.25">
      <c r="A147" s="74" t="str">
        <f>+[1]LIST!B84</f>
        <v>323</v>
      </c>
      <c r="B147" s="68" t="str">
        <f>+[1]LIST!C84</f>
        <v>Rashodi za usluge</v>
      </c>
      <c r="C147" s="75">
        <v>1000</v>
      </c>
      <c r="D147" s="75">
        <f t="shared" si="46"/>
        <v>0</v>
      </c>
      <c r="E147" s="75">
        <f t="shared" si="46"/>
        <v>0</v>
      </c>
      <c r="F147" s="100">
        <f t="shared" si="29"/>
        <v>0</v>
      </c>
    </row>
    <row r="148" spans="1:6" ht="20.100000000000001" customHeight="1" x14ac:dyDescent="0.25">
      <c r="A148" s="67">
        <v>3239</v>
      </c>
      <c r="B148" s="56" t="s">
        <v>106</v>
      </c>
      <c r="C148" s="72"/>
      <c r="D148" s="72"/>
      <c r="E148" s="72">
        <v>0</v>
      </c>
      <c r="F148" s="100"/>
    </row>
    <row r="149" spans="1:6" ht="20.100000000000001" customHeight="1" x14ac:dyDescent="0.25">
      <c r="A149" s="57" t="str">
        <f>+[1]LIST!B85</f>
        <v>A120804</v>
      </c>
      <c r="B149" s="57" t="str">
        <f>+[1]LIST!C85</f>
        <v>Financiranje školskih projekata</v>
      </c>
      <c r="C149" s="84">
        <f>C150+C155+C178</f>
        <v>750</v>
      </c>
      <c r="D149" s="84">
        <f t="shared" ref="D149:E149" si="47">D150+D155+D178</f>
        <v>0</v>
      </c>
      <c r="E149" s="84">
        <f t="shared" si="47"/>
        <v>765.89</v>
      </c>
      <c r="F149" s="100">
        <f t="shared" si="29"/>
        <v>102.11866666666667</v>
      </c>
    </row>
    <row r="150" spans="1:6" ht="20.100000000000001" customHeight="1" x14ac:dyDescent="0.25">
      <c r="A150" s="55" t="str">
        <f>+[1]LIST!B86</f>
        <v>1.1.1</v>
      </c>
      <c r="B150" s="55" t="str">
        <f>+[1]LIST!C86</f>
        <v>Opći prihodi i primici</v>
      </c>
      <c r="C150" s="80">
        <f>C151</f>
        <v>750</v>
      </c>
      <c r="D150" s="80">
        <f t="shared" ref="D150:E153" si="48">D151</f>
        <v>0</v>
      </c>
      <c r="E150" s="80">
        <f t="shared" si="48"/>
        <v>765.89</v>
      </c>
      <c r="F150" s="100">
        <f t="shared" si="29"/>
        <v>102.11866666666667</v>
      </c>
    </row>
    <row r="151" spans="1:6" ht="20.100000000000001" customHeight="1" x14ac:dyDescent="0.25">
      <c r="A151" s="52">
        <v>3</v>
      </c>
      <c r="B151" s="52" t="s">
        <v>3</v>
      </c>
      <c r="C151" s="75">
        <f>C152</f>
        <v>750</v>
      </c>
      <c r="D151" s="75">
        <f t="shared" si="48"/>
        <v>0</v>
      </c>
      <c r="E151" s="75">
        <f t="shared" si="48"/>
        <v>765.89</v>
      </c>
      <c r="F151" s="100">
        <f t="shared" si="29"/>
        <v>102.11866666666667</v>
      </c>
    </row>
    <row r="152" spans="1:6" ht="20.100000000000001" customHeight="1" x14ac:dyDescent="0.25">
      <c r="A152" s="52">
        <v>32</v>
      </c>
      <c r="B152" s="68" t="s">
        <v>12</v>
      </c>
      <c r="C152" s="75">
        <f>C153</f>
        <v>750</v>
      </c>
      <c r="D152" s="75">
        <f t="shared" si="48"/>
        <v>0</v>
      </c>
      <c r="E152" s="75">
        <f t="shared" si="48"/>
        <v>765.89</v>
      </c>
      <c r="F152" s="100">
        <f t="shared" si="29"/>
        <v>102.11866666666667</v>
      </c>
    </row>
    <row r="153" spans="1:6" ht="20.100000000000001" customHeight="1" x14ac:dyDescent="0.25">
      <c r="A153" s="74" t="str">
        <f>+[1]LIST!B87</f>
        <v>322</v>
      </c>
      <c r="B153" s="68" t="str">
        <f>+[1]LIST!C87</f>
        <v>Rashodi za materijal i energiju</v>
      </c>
      <c r="C153" s="75">
        <v>750</v>
      </c>
      <c r="D153" s="75">
        <f t="shared" si="48"/>
        <v>0</v>
      </c>
      <c r="E153" s="75">
        <f t="shared" si="48"/>
        <v>765.89</v>
      </c>
      <c r="F153" s="100">
        <f t="shared" si="29"/>
        <v>102.11866666666667</v>
      </c>
    </row>
    <row r="154" spans="1:6" ht="20.100000000000001" customHeight="1" x14ac:dyDescent="0.25">
      <c r="A154" s="67">
        <v>3221</v>
      </c>
      <c r="B154" s="56" t="s">
        <v>91</v>
      </c>
      <c r="C154" s="72"/>
      <c r="D154" s="72"/>
      <c r="E154" s="72">
        <v>765.89</v>
      </c>
      <c r="F154" s="100"/>
    </row>
    <row r="155" spans="1:6" ht="20.100000000000001" customHeight="1" x14ac:dyDescent="0.25">
      <c r="A155" s="55" t="str">
        <f>+[1]LIST!B88</f>
        <v>5.9.1</v>
      </c>
      <c r="B155" s="55" t="str">
        <f>+[1]LIST!C88</f>
        <v>Pomoći/Fondovi EU proračunski korisnici</v>
      </c>
      <c r="C155" s="80">
        <f>C156</f>
        <v>0</v>
      </c>
      <c r="D155" s="80">
        <f t="shared" ref="D155:E155" si="49">D156</f>
        <v>0</v>
      </c>
      <c r="E155" s="80">
        <f t="shared" si="49"/>
        <v>0</v>
      </c>
      <c r="F155" s="100" t="e">
        <f t="shared" si="29"/>
        <v>#DIV/0!</v>
      </c>
    </row>
    <row r="156" spans="1:6" ht="20.100000000000001" customHeight="1" x14ac:dyDescent="0.25">
      <c r="A156" s="52">
        <v>3</v>
      </c>
      <c r="B156" s="52" t="s">
        <v>3</v>
      </c>
      <c r="C156" s="75">
        <f>C157+C161+C175</f>
        <v>0</v>
      </c>
      <c r="D156" s="75">
        <f t="shared" ref="D156:E156" si="50">D157+D161+D175</f>
        <v>0</v>
      </c>
      <c r="E156" s="75">
        <f t="shared" si="50"/>
        <v>0</v>
      </c>
      <c r="F156" s="100" t="e">
        <f t="shared" ref="F156:F224" si="51">E156/C156*100</f>
        <v>#DIV/0!</v>
      </c>
    </row>
    <row r="157" spans="1:6" ht="20.100000000000001" customHeight="1" x14ac:dyDescent="0.25">
      <c r="A157" s="52">
        <v>31</v>
      </c>
      <c r="B157" s="52" t="s">
        <v>4</v>
      </c>
      <c r="C157" s="75">
        <f>C158+C159+C160</f>
        <v>0</v>
      </c>
      <c r="D157" s="75">
        <f t="shared" ref="D157:E157" si="52">D158+D159+D160</f>
        <v>0</v>
      </c>
      <c r="E157" s="75">
        <f t="shared" si="52"/>
        <v>0</v>
      </c>
      <c r="F157" s="100" t="e">
        <f t="shared" si="51"/>
        <v>#DIV/0!</v>
      </c>
    </row>
    <row r="158" spans="1:6" ht="20.100000000000001" customHeight="1" x14ac:dyDescent="0.25">
      <c r="A158" s="66" t="str">
        <f>+[1]LIST!B89</f>
        <v>311</v>
      </c>
      <c r="B158" s="56" t="str">
        <f>+[1]LIST!C89</f>
        <v>Plaće (Bruto)</v>
      </c>
      <c r="C158" s="72"/>
      <c r="D158" s="72"/>
      <c r="E158" s="72">
        <v>0</v>
      </c>
      <c r="F158" s="100" t="e">
        <f t="shared" si="51"/>
        <v>#DIV/0!</v>
      </c>
    </row>
    <row r="159" spans="1:6" ht="20.100000000000001" customHeight="1" x14ac:dyDescent="0.25">
      <c r="A159" s="66" t="str">
        <f>+[1]LIST!B90</f>
        <v>312</v>
      </c>
      <c r="B159" s="56" t="str">
        <f>+[1]LIST!C90</f>
        <v>Ostali rashodi za zaposlene</v>
      </c>
      <c r="C159" s="72"/>
      <c r="D159" s="72"/>
      <c r="E159" s="72">
        <v>0</v>
      </c>
      <c r="F159" s="100"/>
    </row>
    <row r="160" spans="1:6" ht="20.100000000000001" customHeight="1" x14ac:dyDescent="0.25">
      <c r="A160" s="66" t="str">
        <f>+[1]LIST!B91</f>
        <v>313</v>
      </c>
      <c r="B160" s="56" t="str">
        <f>+[1]LIST!C91</f>
        <v>Doprinosi na plaće</v>
      </c>
      <c r="C160" s="72"/>
      <c r="D160" s="72"/>
      <c r="E160" s="72">
        <v>0</v>
      </c>
      <c r="F160" s="100" t="e">
        <f t="shared" si="51"/>
        <v>#DIV/0!</v>
      </c>
    </row>
    <row r="161" spans="1:6" ht="20.100000000000001" customHeight="1" x14ac:dyDescent="0.25">
      <c r="A161" s="52">
        <v>32</v>
      </c>
      <c r="B161" s="68" t="s">
        <v>12</v>
      </c>
      <c r="C161" s="75">
        <f>C162+C164+C167+C172</f>
        <v>0</v>
      </c>
      <c r="D161" s="75">
        <f t="shared" ref="D161:E162" si="53">D162</f>
        <v>0</v>
      </c>
      <c r="E161" s="75">
        <f>E162+E164+E167+E172</f>
        <v>0</v>
      </c>
      <c r="F161" s="100" t="e">
        <f t="shared" si="51"/>
        <v>#DIV/0!</v>
      </c>
    </row>
    <row r="162" spans="1:6" ht="20.100000000000001" customHeight="1" x14ac:dyDescent="0.25">
      <c r="A162" s="74" t="str">
        <f>+[1]LIST!B92</f>
        <v>321</v>
      </c>
      <c r="B162" s="68" t="str">
        <f>+[1]LIST!C92</f>
        <v>Naknade troškova zaposlenima</v>
      </c>
      <c r="C162" s="75"/>
      <c r="D162" s="75">
        <f t="shared" si="53"/>
        <v>0</v>
      </c>
      <c r="E162" s="75">
        <f t="shared" si="53"/>
        <v>0</v>
      </c>
      <c r="F162" s="100" t="e">
        <f t="shared" si="51"/>
        <v>#DIV/0!</v>
      </c>
    </row>
    <row r="163" spans="1:6" ht="20.100000000000001" customHeight="1" x14ac:dyDescent="0.25">
      <c r="A163" s="67">
        <v>3211</v>
      </c>
      <c r="B163" s="56" t="s">
        <v>27</v>
      </c>
      <c r="C163" s="72"/>
      <c r="D163" s="72"/>
      <c r="E163" s="72"/>
      <c r="F163" s="100"/>
    </row>
    <row r="164" spans="1:6" ht="20.100000000000001" customHeight="1" x14ac:dyDescent="0.25">
      <c r="A164" s="74" t="str">
        <f>+[1]LIST!B93</f>
        <v>322</v>
      </c>
      <c r="B164" s="68" t="str">
        <f>+[1]LIST!C93</f>
        <v>Rashodi za materijal i energiju</v>
      </c>
      <c r="C164" s="75"/>
      <c r="D164" s="75">
        <f t="shared" ref="D164:E164" si="54">D165+D166</f>
        <v>0</v>
      </c>
      <c r="E164" s="75">
        <f t="shared" si="54"/>
        <v>0</v>
      </c>
      <c r="F164" s="100" t="e">
        <f t="shared" si="51"/>
        <v>#DIV/0!</v>
      </c>
    </row>
    <row r="165" spans="1:6" ht="20.100000000000001" customHeight="1" x14ac:dyDescent="0.25">
      <c r="A165" s="67">
        <v>3221</v>
      </c>
      <c r="B165" s="56" t="s">
        <v>91</v>
      </c>
      <c r="C165" s="72"/>
      <c r="D165" s="72"/>
      <c r="E165" s="72"/>
      <c r="F165" s="100"/>
    </row>
    <row r="166" spans="1:6" ht="20.100000000000001" customHeight="1" x14ac:dyDescent="0.25">
      <c r="A166" s="67">
        <v>3222</v>
      </c>
      <c r="B166" s="56" t="s">
        <v>92</v>
      </c>
      <c r="C166" s="72"/>
      <c r="D166" s="72"/>
      <c r="E166" s="72"/>
      <c r="F166" s="100"/>
    </row>
    <row r="167" spans="1:6" ht="20.100000000000001" customHeight="1" x14ac:dyDescent="0.25">
      <c r="A167" s="74" t="str">
        <f>+[1]LIST!B94</f>
        <v>323</v>
      </c>
      <c r="B167" s="68" t="str">
        <f>+[1]LIST!C94</f>
        <v>Rashodi za usluge</v>
      </c>
      <c r="C167" s="75"/>
      <c r="D167" s="75">
        <f t="shared" ref="D167:E167" si="55">D168+D169+D170+D171</f>
        <v>0</v>
      </c>
      <c r="E167" s="75">
        <f t="shared" si="55"/>
        <v>0</v>
      </c>
      <c r="F167" s="100" t="e">
        <f t="shared" si="51"/>
        <v>#DIV/0!</v>
      </c>
    </row>
    <row r="168" spans="1:6" ht="20.100000000000001" customHeight="1" x14ac:dyDescent="0.25">
      <c r="A168" s="67">
        <v>3233</v>
      </c>
      <c r="B168" s="56" t="s">
        <v>100</v>
      </c>
      <c r="C168" s="72"/>
      <c r="D168" s="72"/>
      <c r="E168" s="72"/>
      <c r="F168" s="100"/>
    </row>
    <row r="169" spans="1:6" ht="20.100000000000001" customHeight="1" x14ac:dyDescent="0.25">
      <c r="A169" s="67">
        <v>3235</v>
      </c>
      <c r="B169" s="56" t="s">
        <v>102</v>
      </c>
      <c r="C169" s="72"/>
      <c r="D169" s="72"/>
      <c r="E169" s="72"/>
      <c r="F169" s="100"/>
    </row>
    <row r="170" spans="1:6" ht="20.100000000000001" customHeight="1" x14ac:dyDescent="0.25">
      <c r="A170" s="67">
        <v>3237</v>
      </c>
      <c r="B170" s="56" t="s">
        <v>104</v>
      </c>
      <c r="C170" s="72"/>
      <c r="D170" s="72"/>
      <c r="E170" s="72"/>
      <c r="F170" s="100"/>
    </row>
    <row r="171" spans="1:6" ht="20.100000000000001" customHeight="1" x14ac:dyDescent="0.25">
      <c r="A171" s="67">
        <v>3238</v>
      </c>
      <c r="B171" s="56" t="s">
        <v>105</v>
      </c>
      <c r="C171" s="72"/>
      <c r="D171" s="72"/>
      <c r="E171" s="72"/>
      <c r="F171" s="100"/>
    </row>
    <row r="172" spans="1:6" ht="20.100000000000001" customHeight="1" x14ac:dyDescent="0.25">
      <c r="A172" s="74" t="str">
        <f>+[1]LIST!B95</f>
        <v>329</v>
      </c>
      <c r="B172" s="68" t="str">
        <f>+[1]LIST!C95</f>
        <v>Ostali nespomenuti rashodi poslovanja</v>
      </c>
      <c r="C172" s="75"/>
      <c r="D172" s="75">
        <f t="shared" ref="D172:E172" si="56">D173+D174</f>
        <v>0</v>
      </c>
      <c r="E172" s="75">
        <f t="shared" si="56"/>
        <v>0</v>
      </c>
      <c r="F172" s="100" t="e">
        <f t="shared" si="51"/>
        <v>#DIV/0!</v>
      </c>
    </row>
    <row r="173" spans="1:6" ht="20.100000000000001" customHeight="1" x14ac:dyDescent="0.25">
      <c r="A173" s="67">
        <v>3293</v>
      </c>
      <c r="B173" s="56" t="s">
        <v>109</v>
      </c>
      <c r="C173" s="72"/>
      <c r="D173" s="72"/>
      <c r="E173" s="72"/>
      <c r="F173" s="100"/>
    </row>
    <row r="174" spans="1:6" ht="20.100000000000001" customHeight="1" x14ac:dyDescent="0.25">
      <c r="A174" s="67">
        <v>3299</v>
      </c>
      <c r="B174" s="56" t="s">
        <v>107</v>
      </c>
      <c r="C174" s="72"/>
      <c r="D174" s="72"/>
      <c r="E174" s="72"/>
      <c r="F174" s="100"/>
    </row>
    <row r="175" spans="1:6" ht="20.100000000000001" customHeight="1" x14ac:dyDescent="0.25">
      <c r="A175" s="52">
        <v>38</v>
      </c>
      <c r="B175" s="68" t="s">
        <v>180</v>
      </c>
      <c r="C175" s="75">
        <f>C176</f>
        <v>0</v>
      </c>
      <c r="D175" s="72">
        <f t="shared" ref="D175:E176" si="57">D176</f>
        <v>0</v>
      </c>
      <c r="E175" s="72">
        <f t="shared" si="57"/>
        <v>0</v>
      </c>
      <c r="F175" s="100" t="e">
        <f t="shared" si="51"/>
        <v>#DIV/0!</v>
      </c>
    </row>
    <row r="176" spans="1:6" ht="20.100000000000001" customHeight="1" x14ac:dyDescent="0.25">
      <c r="A176" s="74" t="str">
        <f>+[1]LIST!B96</f>
        <v>381</v>
      </c>
      <c r="B176" s="68" t="str">
        <f>+[1]LIST!C96</f>
        <v>Tekuće donacije</v>
      </c>
      <c r="C176" s="75"/>
      <c r="D176" s="75">
        <f t="shared" si="57"/>
        <v>0</v>
      </c>
      <c r="E176" s="75">
        <f t="shared" si="57"/>
        <v>0</v>
      </c>
      <c r="F176" s="100" t="e">
        <f t="shared" si="51"/>
        <v>#DIV/0!</v>
      </c>
    </row>
    <row r="177" spans="1:6" ht="20.100000000000001" customHeight="1" x14ac:dyDescent="0.25">
      <c r="A177" s="67">
        <v>3813</v>
      </c>
      <c r="B177" s="56" t="s">
        <v>126</v>
      </c>
      <c r="C177" s="72"/>
      <c r="D177" s="72"/>
      <c r="E177" s="72"/>
      <c r="F177" s="100"/>
    </row>
    <row r="178" spans="1:6" ht="20.100000000000001" customHeight="1" x14ac:dyDescent="0.25">
      <c r="A178" s="55" t="str">
        <f>+[1]LIST!B97</f>
        <v>5.9.2</v>
      </c>
      <c r="B178" s="55" t="str">
        <f>+[1]LIST!C97</f>
        <v>Pomoći/Fondovi EU proračunski korisnici - prenesena sredstva</v>
      </c>
      <c r="C178" s="72">
        <f>C179</f>
        <v>0</v>
      </c>
      <c r="D178" s="72">
        <f t="shared" ref="D178:E179" si="58">D179</f>
        <v>0</v>
      </c>
      <c r="E178" s="72">
        <f t="shared" si="58"/>
        <v>0</v>
      </c>
      <c r="F178" s="100"/>
    </row>
    <row r="179" spans="1:6" ht="20.100000000000001" customHeight="1" x14ac:dyDescent="0.25">
      <c r="A179" s="74" t="str">
        <f>+[1]LIST!B98</f>
        <v>381</v>
      </c>
      <c r="B179" s="68" t="str">
        <f>+[1]LIST!C98</f>
        <v>Tekuće donacije</v>
      </c>
      <c r="C179" s="75">
        <f>C180</f>
        <v>0</v>
      </c>
      <c r="D179" s="75">
        <f t="shared" si="58"/>
        <v>0</v>
      </c>
      <c r="E179" s="75">
        <f t="shared" si="58"/>
        <v>0</v>
      </c>
      <c r="F179" s="100"/>
    </row>
    <row r="180" spans="1:6" ht="20.100000000000001" customHeight="1" x14ac:dyDescent="0.25">
      <c r="A180" s="67">
        <v>3811</v>
      </c>
      <c r="B180" s="56" t="str">
        <f>+[1]LIST!C99</f>
        <v>Tekuće donacije</v>
      </c>
      <c r="C180" s="72"/>
      <c r="D180" s="72"/>
      <c r="E180" s="72"/>
      <c r="F180" s="100"/>
    </row>
    <row r="181" spans="1:6" ht="20.100000000000001" customHeight="1" x14ac:dyDescent="0.25">
      <c r="A181" s="57" t="str">
        <f>+[1]LIST!B100</f>
        <v>A120813</v>
      </c>
      <c r="B181" s="57" t="str">
        <f>+[1]LIST!C100</f>
        <v>Ostale aktivnosti svih srednjih škola i učeničkih domova</v>
      </c>
      <c r="C181" s="84">
        <f>C182+C195</f>
        <v>67000</v>
      </c>
      <c r="D181" s="84">
        <f t="shared" ref="D181:E181" si="59">D182+D195</f>
        <v>0</v>
      </c>
      <c r="E181" s="84">
        <f t="shared" si="59"/>
        <v>88790.459999999992</v>
      </c>
      <c r="F181" s="100">
        <f t="shared" si="51"/>
        <v>132.52307462686565</v>
      </c>
    </row>
    <row r="182" spans="1:6" ht="20.100000000000001" customHeight="1" x14ac:dyDescent="0.25">
      <c r="A182" s="55" t="str">
        <f>+[1]LIST!B101</f>
        <v>4.3.1</v>
      </c>
      <c r="B182" s="55" t="str">
        <f>+[1]LIST!C101</f>
        <v>Prihodi za posebne namjene - proračunski korisnici</v>
      </c>
      <c r="C182" s="80">
        <f>C183</f>
        <v>37000</v>
      </c>
      <c r="D182" s="80">
        <f t="shared" ref="D182:E183" si="60">D183</f>
        <v>0</v>
      </c>
      <c r="E182" s="80">
        <f t="shared" si="60"/>
        <v>53972.259999999995</v>
      </c>
      <c r="F182" s="100">
        <f t="shared" si="51"/>
        <v>145.87097297297296</v>
      </c>
    </row>
    <row r="183" spans="1:6" ht="20.100000000000001" customHeight="1" x14ac:dyDescent="0.25">
      <c r="A183" s="52">
        <v>3</v>
      </c>
      <c r="B183" s="52" t="s">
        <v>3</v>
      </c>
      <c r="C183" s="75">
        <f>C184</f>
        <v>37000</v>
      </c>
      <c r="D183" s="75">
        <f t="shared" si="60"/>
        <v>0</v>
      </c>
      <c r="E183" s="75">
        <f t="shared" si="60"/>
        <v>53972.259999999995</v>
      </c>
      <c r="F183" s="100">
        <f t="shared" si="51"/>
        <v>145.87097297297296</v>
      </c>
    </row>
    <row r="184" spans="1:6" ht="20.100000000000001" customHeight="1" x14ac:dyDescent="0.25">
      <c r="A184" s="52">
        <v>32</v>
      </c>
      <c r="B184" s="68" t="s">
        <v>12</v>
      </c>
      <c r="C184" s="75">
        <f>C185+C188+C192</f>
        <v>37000</v>
      </c>
      <c r="D184" s="75">
        <f t="shared" ref="D184:E184" si="61">D185+D188+D192</f>
        <v>0</v>
      </c>
      <c r="E184" s="75">
        <f t="shared" si="61"/>
        <v>53972.259999999995</v>
      </c>
      <c r="F184" s="100">
        <f t="shared" si="51"/>
        <v>145.87097297297296</v>
      </c>
    </row>
    <row r="185" spans="1:6" ht="20.100000000000001" customHeight="1" x14ac:dyDescent="0.25">
      <c r="A185" s="74" t="str">
        <f>+[1]LIST!B102</f>
        <v>322</v>
      </c>
      <c r="B185" s="68" t="str">
        <f>+[1]LIST!C102</f>
        <v>Rashodi za materijal i energiju</v>
      </c>
      <c r="C185" s="75"/>
      <c r="D185" s="75">
        <f t="shared" ref="D185" si="62">D187</f>
        <v>0</v>
      </c>
      <c r="E185" s="75">
        <f>E187+E186</f>
        <v>3500</v>
      </c>
      <c r="F185" s="100" t="e">
        <f t="shared" si="51"/>
        <v>#DIV/0!</v>
      </c>
    </row>
    <row r="186" spans="1:6" ht="20.100000000000001" customHeight="1" x14ac:dyDescent="0.25">
      <c r="A186" s="120">
        <v>3221</v>
      </c>
      <c r="B186" s="56" t="s">
        <v>91</v>
      </c>
      <c r="C186" s="75"/>
      <c r="D186" s="75"/>
      <c r="E186" s="72">
        <v>2500</v>
      </c>
      <c r="F186" s="100"/>
    </row>
    <row r="187" spans="1:6" ht="20.100000000000001" customHeight="1" x14ac:dyDescent="0.25">
      <c r="A187" s="67">
        <v>3222</v>
      </c>
      <c r="B187" s="56" t="s">
        <v>92</v>
      </c>
      <c r="C187" s="72"/>
      <c r="D187" s="72"/>
      <c r="E187" s="72">
        <v>1000</v>
      </c>
      <c r="F187" s="100"/>
    </row>
    <row r="188" spans="1:6" ht="20.100000000000001" customHeight="1" x14ac:dyDescent="0.25">
      <c r="A188" s="74" t="str">
        <f>+[1]LIST!B103</f>
        <v>323</v>
      </c>
      <c r="B188" s="68" t="str">
        <f>+[1]LIST!C103</f>
        <v>Rashodi za usluge</v>
      </c>
      <c r="C188" s="75"/>
      <c r="D188" s="75">
        <f t="shared" ref="D188" si="63">D190+D191</f>
        <v>0</v>
      </c>
      <c r="E188" s="75">
        <f>E190+E191+E189</f>
        <v>9595.4500000000007</v>
      </c>
      <c r="F188" s="100" t="e">
        <f t="shared" si="51"/>
        <v>#DIV/0!</v>
      </c>
    </row>
    <row r="189" spans="1:6" ht="20.100000000000001" customHeight="1" x14ac:dyDescent="0.25">
      <c r="A189" s="67">
        <v>3236</v>
      </c>
      <c r="B189" s="56" t="s">
        <v>211</v>
      </c>
      <c r="C189" s="75"/>
      <c r="D189" s="75"/>
      <c r="E189" s="72">
        <v>4098.2</v>
      </c>
      <c r="F189" s="100"/>
    </row>
    <row r="190" spans="1:6" ht="20.100000000000001" customHeight="1" x14ac:dyDescent="0.25">
      <c r="A190" s="67">
        <v>3238</v>
      </c>
      <c r="B190" s="56" t="s">
        <v>105</v>
      </c>
      <c r="C190" s="72"/>
      <c r="D190" s="72"/>
      <c r="E190" s="72"/>
      <c r="F190" s="100"/>
    </row>
    <row r="191" spans="1:6" ht="20.100000000000001" customHeight="1" x14ac:dyDescent="0.25">
      <c r="A191" s="67">
        <v>3239</v>
      </c>
      <c r="B191" s="56" t="s">
        <v>106</v>
      </c>
      <c r="C191" s="72"/>
      <c r="D191" s="72"/>
      <c r="E191" s="72">
        <v>5497.25</v>
      </c>
      <c r="F191" s="100"/>
    </row>
    <row r="192" spans="1:6" ht="20.100000000000001" customHeight="1" x14ac:dyDescent="0.25">
      <c r="A192" s="74" t="str">
        <f>+[1]LIST!B104</f>
        <v>329</v>
      </c>
      <c r="B192" s="68" t="str">
        <f>+[1]LIST!C104</f>
        <v>Ostali nespomenuti rashodi poslovanja</v>
      </c>
      <c r="C192" s="75">
        <v>37000</v>
      </c>
      <c r="D192" s="75">
        <f t="shared" ref="D192" si="64">D194</f>
        <v>0</v>
      </c>
      <c r="E192" s="75">
        <f>E194+E193</f>
        <v>40876.81</v>
      </c>
      <c r="F192" s="100">
        <f t="shared" si="51"/>
        <v>110.47786486486486</v>
      </c>
    </row>
    <row r="193" spans="1:6" ht="20.100000000000001" customHeight="1" x14ac:dyDescent="0.25">
      <c r="A193" s="67">
        <v>3292</v>
      </c>
      <c r="B193" s="56" t="s">
        <v>108</v>
      </c>
      <c r="C193" s="75"/>
      <c r="D193" s="75"/>
      <c r="E193" s="72">
        <v>2720.25</v>
      </c>
      <c r="F193" s="100"/>
    </row>
    <row r="194" spans="1:6" ht="20.100000000000001" customHeight="1" x14ac:dyDescent="0.25">
      <c r="A194" s="67">
        <v>3299</v>
      </c>
      <c r="B194" s="56" t="s">
        <v>107</v>
      </c>
      <c r="C194" s="72"/>
      <c r="D194" s="72"/>
      <c r="E194" s="72">
        <v>38156.559999999998</v>
      </c>
      <c r="F194" s="100"/>
    </row>
    <row r="195" spans="1:6" ht="20.100000000000001" customHeight="1" x14ac:dyDescent="0.25">
      <c r="A195" s="55" t="str">
        <f>+[1]LIST!B105</f>
        <v>6.2.1</v>
      </c>
      <c r="B195" s="55" t="str">
        <f>+[1]LIST!C105</f>
        <v>Donacije - proračunski korisnici</v>
      </c>
      <c r="C195" s="75">
        <f>C196+C209</f>
        <v>30000</v>
      </c>
      <c r="D195" s="75">
        <f t="shared" ref="D195:E195" si="65">D196+D209</f>
        <v>0</v>
      </c>
      <c r="E195" s="75">
        <f t="shared" si="65"/>
        <v>34818.199999999997</v>
      </c>
      <c r="F195" s="100">
        <f t="shared" si="51"/>
        <v>116.06066666666666</v>
      </c>
    </row>
    <row r="196" spans="1:6" ht="20.100000000000001" customHeight="1" x14ac:dyDescent="0.25">
      <c r="A196" s="52">
        <v>3</v>
      </c>
      <c r="B196" s="52" t="s">
        <v>3</v>
      </c>
      <c r="C196" s="75">
        <f>C197</f>
        <v>25000</v>
      </c>
      <c r="D196" s="75">
        <f t="shared" ref="D196:E196" si="66">D197</f>
        <v>0</v>
      </c>
      <c r="E196" s="75">
        <f t="shared" si="66"/>
        <v>27079.55</v>
      </c>
      <c r="F196" s="100">
        <f t="shared" si="51"/>
        <v>108.31819999999999</v>
      </c>
    </row>
    <row r="197" spans="1:6" ht="20.100000000000001" customHeight="1" x14ac:dyDescent="0.25">
      <c r="A197" s="52">
        <v>32</v>
      </c>
      <c r="B197" s="68" t="s">
        <v>12</v>
      </c>
      <c r="C197" s="75">
        <f>C198+C200+C205</f>
        <v>25000</v>
      </c>
      <c r="D197" s="75">
        <f t="shared" ref="D197:E197" si="67">D198+D200+D205</f>
        <v>0</v>
      </c>
      <c r="E197" s="75">
        <f t="shared" si="67"/>
        <v>27079.55</v>
      </c>
      <c r="F197" s="100">
        <f t="shared" si="51"/>
        <v>108.31819999999999</v>
      </c>
    </row>
    <row r="198" spans="1:6" ht="20.100000000000001" customHeight="1" x14ac:dyDescent="0.25">
      <c r="A198" s="74" t="str">
        <f>+[1]LIST!B106</f>
        <v>321</v>
      </c>
      <c r="B198" s="68" t="str">
        <f>+[1]LIST!C106</f>
        <v>Naknade troškova zaposlenima</v>
      </c>
      <c r="C198" s="75"/>
      <c r="D198" s="75">
        <f t="shared" ref="D198:E198" si="68">D199</f>
        <v>0</v>
      </c>
      <c r="E198" s="75">
        <f t="shared" si="68"/>
        <v>14766.01</v>
      </c>
      <c r="F198" s="100" t="e">
        <f t="shared" si="51"/>
        <v>#DIV/0!</v>
      </c>
    </row>
    <row r="199" spans="1:6" ht="20.100000000000001" customHeight="1" x14ac:dyDescent="0.25">
      <c r="A199" s="67">
        <v>3211</v>
      </c>
      <c r="B199" s="56" t="s">
        <v>27</v>
      </c>
      <c r="C199" s="72"/>
      <c r="D199" s="72"/>
      <c r="E199" s="72">
        <v>14766.01</v>
      </c>
      <c r="F199" s="100"/>
    </row>
    <row r="200" spans="1:6" ht="20.100000000000001" customHeight="1" x14ac:dyDescent="0.25">
      <c r="A200" s="74" t="str">
        <f>+[1]LIST!B107</f>
        <v>322</v>
      </c>
      <c r="B200" s="68" t="str">
        <f>+[1]LIST!C107</f>
        <v>Rashodi za materijal i energiju</v>
      </c>
      <c r="C200" s="75"/>
      <c r="D200" s="75">
        <f t="shared" ref="D200:E200" si="69">D201+D202+D203+D204</f>
        <v>0</v>
      </c>
      <c r="E200" s="75">
        <f t="shared" si="69"/>
        <v>10172.44</v>
      </c>
      <c r="F200" s="100" t="e">
        <f t="shared" si="51"/>
        <v>#DIV/0!</v>
      </c>
    </row>
    <row r="201" spans="1:6" ht="20.100000000000001" customHeight="1" x14ac:dyDescent="0.25">
      <c r="A201" s="67">
        <v>3221</v>
      </c>
      <c r="B201" s="56" t="s">
        <v>91</v>
      </c>
      <c r="C201" s="72"/>
      <c r="D201" s="72"/>
      <c r="E201" s="72">
        <v>1343.2</v>
      </c>
      <c r="F201" s="100"/>
    </row>
    <row r="202" spans="1:6" ht="20.100000000000001" customHeight="1" x14ac:dyDescent="0.25">
      <c r="A202" s="67">
        <v>3222</v>
      </c>
      <c r="B202" s="56" t="s">
        <v>92</v>
      </c>
      <c r="C202" s="72"/>
      <c r="D202" s="72"/>
      <c r="E202" s="72">
        <v>8829.24</v>
      </c>
      <c r="F202" s="100"/>
    </row>
    <row r="203" spans="1:6" ht="20.100000000000001" customHeight="1" x14ac:dyDescent="0.25">
      <c r="A203" s="67">
        <v>3225</v>
      </c>
      <c r="B203" s="56" t="s">
        <v>95</v>
      </c>
      <c r="C203" s="72"/>
      <c r="D203" s="72"/>
      <c r="E203" s="72">
        <v>0</v>
      </c>
      <c r="F203" s="100"/>
    </row>
    <row r="204" spans="1:6" ht="20.100000000000001" customHeight="1" x14ac:dyDescent="0.25">
      <c r="A204" s="67">
        <v>3227</v>
      </c>
      <c r="B204" s="56" t="s">
        <v>96</v>
      </c>
      <c r="C204" s="72"/>
      <c r="D204" s="72"/>
      <c r="E204" s="72">
        <v>0</v>
      </c>
      <c r="F204" s="100"/>
    </row>
    <row r="205" spans="1:6" ht="20.100000000000001" customHeight="1" x14ac:dyDescent="0.25">
      <c r="A205" s="74" t="str">
        <f>+[1]LIST!B108</f>
        <v>323</v>
      </c>
      <c r="B205" s="68" t="str">
        <f>+[1]LIST!C108</f>
        <v>Rashodi za usluge</v>
      </c>
      <c r="C205" s="75">
        <v>25000</v>
      </c>
      <c r="D205" s="75">
        <f t="shared" ref="D205" si="70">D207+D208</f>
        <v>0</v>
      </c>
      <c r="E205" s="75">
        <f>E207+E208+E206</f>
        <v>2141.1</v>
      </c>
      <c r="F205" s="100">
        <f t="shared" si="51"/>
        <v>8.5643999999999991</v>
      </c>
    </row>
    <row r="206" spans="1:6" ht="20.100000000000001" customHeight="1" x14ac:dyDescent="0.25">
      <c r="A206" s="67">
        <v>3233</v>
      </c>
      <c r="B206" s="56" t="s">
        <v>100</v>
      </c>
      <c r="C206" s="75"/>
      <c r="D206" s="75"/>
      <c r="E206" s="72">
        <v>130</v>
      </c>
      <c r="F206" s="100"/>
    </row>
    <row r="207" spans="1:6" ht="20.100000000000001" customHeight="1" x14ac:dyDescent="0.25">
      <c r="A207" s="67">
        <v>3236</v>
      </c>
      <c r="B207" s="56" t="s">
        <v>103</v>
      </c>
      <c r="C207" s="72"/>
      <c r="D207" s="72"/>
      <c r="E207" s="72">
        <v>511.1</v>
      </c>
      <c r="F207" s="100"/>
    </row>
    <row r="208" spans="1:6" ht="20.100000000000001" customHeight="1" x14ac:dyDescent="0.25">
      <c r="A208" s="67">
        <v>3239</v>
      </c>
      <c r="B208" s="56" t="s">
        <v>106</v>
      </c>
      <c r="C208" s="72"/>
      <c r="D208" s="72"/>
      <c r="E208" s="72">
        <v>1500</v>
      </c>
      <c r="F208" s="100"/>
    </row>
    <row r="209" spans="1:6" ht="20.100000000000001" customHeight="1" x14ac:dyDescent="0.25">
      <c r="A209" s="68">
        <v>4</v>
      </c>
      <c r="B209" s="68" t="s">
        <v>5</v>
      </c>
      <c r="C209" s="75">
        <f>C210</f>
        <v>5000</v>
      </c>
      <c r="D209" s="75">
        <f t="shared" ref="D209:E210" si="71">D210</f>
        <v>0</v>
      </c>
      <c r="E209" s="75">
        <f t="shared" si="71"/>
        <v>7738.65</v>
      </c>
      <c r="F209" s="100">
        <f t="shared" si="51"/>
        <v>154.773</v>
      </c>
    </row>
    <row r="210" spans="1:6" ht="20.100000000000001" customHeight="1" x14ac:dyDescent="0.25">
      <c r="A210" s="68">
        <v>42</v>
      </c>
      <c r="B210" s="68" t="s">
        <v>127</v>
      </c>
      <c r="C210" s="75">
        <f>C211</f>
        <v>5000</v>
      </c>
      <c r="D210" s="75">
        <f t="shared" si="71"/>
        <v>0</v>
      </c>
      <c r="E210" s="75">
        <f t="shared" si="71"/>
        <v>7738.65</v>
      </c>
      <c r="F210" s="100">
        <f t="shared" si="51"/>
        <v>154.773</v>
      </c>
    </row>
    <row r="211" spans="1:6" ht="20.100000000000001" customHeight="1" x14ac:dyDescent="0.25">
      <c r="A211" s="74" t="str">
        <f>+[1]LIST!B109</f>
        <v>422</v>
      </c>
      <c r="B211" s="68" t="str">
        <f>+[1]LIST!C109</f>
        <v>Postrojenja i oprema</v>
      </c>
      <c r="C211" s="75">
        <v>5000</v>
      </c>
      <c r="D211" s="75"/>
      <c r="E211" s="75">
        <v>7738.65</v>
      </c>
      <c r="F211" s="100">
        <f t="shared" si="51"/>
        <v>154.773</v>
      </c>
    </row>
    <row r="212" spans="1:6" ht="20.100000000000001" customHeight="1" x14ac:dyDescent="0.25">
      <c r="A212" s="57" t="str">
        <f>+[1]LIST!B110</f>
        <v>A120814</v>
      </c>
      <c r="B212" s="57" t="str">
        <f>+[1]LIST!C110</f>
        <v>Dodatne djelanosti srednjih škola i učeničkih domova</v>
      </c>
      <c r="C212" s="84">
        <f>C213</f>
        <v>120000</v>
      </c>
      <c r="D212" s="84">
        <f t="shared" ref="D212:E212" si="72">D213</f>
        <v>0</v>
      </c>
      <c r="E212" s="84">
        <f t="shared" si="72"/>
        <v>143778.42000000001</v>
      </c>
      <c r="F212" s="100">
        <f t="shared" si="51"/>
        <v>119.81535000000001</v>
      </c>
    </row>
    <row r="213" spans="1:6" ht="20.100000000000001" customHeight="1" x14ac:dyDescent="0.25">
      <c r="A213" s="55" t="str">
        <f>+[1]LIST!B111</f>
        <v>3.2.1</v>
      </c>
      <c r="B213" s="55" t="str">
        <f>+[1]LIST!C111</f>
        <v>Vlastiti prihodi - proračunski korisnici</v>
      </c>
      <c r="C213" s="80">
        <f>C214+C259</f>
        <v>120000</v>
      </c>
      <c r="D213" s="80">
        <f>D214+D259</f>
        <v>0</v>
      </c>
      <c r="E213" s="80">
        <f>E214+E259</f>
        <v>143778.42000000001</v>
      </c>
      <c r="F213" s="100">
        <f t="shared" si="51"/>
        <v>119.81535000000001</v>
      </c>
    </row>
    <row r="214" spans="1:6" ht="20.100000000000001" customHeight="1" x14ac:dyDescent="0.25">
      <c r="A214" s="52">
        <v>3</v>
      </c>
      <c r="B214" s="52" t="s">
        <v>3</v>
      </c>
      <c r="C214" s="75">
        <f>C215+C223+C253</f>
        <v>113000</v>
      </c>
      <c r="D214" s="75">
        <f>D215+D223+D253</f>
        <v>0</v>
      </c>
      <c r="E214" s="75">
        <f>E215+E223+E253</f>
        <v>143207.46000000002</v>
      </c>
      <c r="F214" s="100">
        <f t="shared" si="51"/>
        <v>126.73226548672569</v>
      </c>
    </row>
    <row r="215" spans="1:6" ht="20.100000000000001" customHeight="1" x14ac:dyDescent="0.25">
      <c r="A215" s="52">
        <v>31</v>
      </c>
      <c r="B215" s="52" t="s">
        <v>4</v>
      </c>
      <c r="C215" s="75">
        <f>C216+C219+C221</f>
        <v>62250</v>
      </c>
      <c r="D215" s="75">
        <f>D216+D219+D221</f>
        <v>0</v>
      </c>
      <c r="E215" s="75">
        <f>E216+E219+E221</f>
        <v>103502.79000000001</v>
      </c>
      <c r="F215" s="100">
        <f t="shared" si="51"/>
        <v>166.26954216867472</v>
      </c>
    </row>
    <row r="216" spans="1:6" ht="20.100000000000001" customHeight="1" x14ac:dyDescent="0.25">
      <c r="A216" s="74" t="str">
        <f>+[1]LIST!B112</f>
        <v>311</v>
      </c>
      <c r="B216" s="68" t="str">
        <f>+[1]LIST!C112</f>
        <v>Plaće (Bruto)</v>
      </c>
      <c r="C216" s="75">
        <v>50000</v>
      </c>
      <c r="D216" s="75">
        <f t="shared" ref="D216" si="73">D218</f>
        <v>0</v>
      </c>
      <c r="E216" s="75">
        <f>E217+E218</f>
        <v>84956.57</v>
      </c>
      <c r="F216" s="100">
        <f t="shared" si="51"/>
        <v>169.91314000000003</v>
      </c>
    </row>
    <row r="217" spans="1:6" ht="20.100000000000001" customHeight="1" x14ac:dyDescent="0.25">
      <c r="A217" s="67">
        <v>3111</v>
      </c>
      <c r="B217" s="56" t="s">
        <v>200</v>
      </c>
      <c r="C217" s="72"/>
      <c r="D217" s="72"/>
      <c r="E217" s="72">
        <v>53346.61</v>
      </c>
      <c r="F217" s="107"/>
    </row>
    <row r="218" spans="1:6" ht="20.100000000000001" customHeight="1" x14ac:dyDescent="0.25">
      <c r="A218" s="67">
        <v>3113</v>
      </c>
      <c r="B218" s="56" t="s">
        <v>84</v>
      </c>
      <c r="C218" s="72"/>
      <c r="D218" s="72"/>
      <c r="E218" s="72">
        <v>31609.96</v>
      </c>
      <c r="F218" s="100"/>
    </row>
    <row r="219" spans="1:6" ht="20.100000000000001" customHeight="1" x14ac:dyDescent="0.25">
      <c r="A219" s="74" t="str">
        <f>+[1]LIST!B113</f>
        <v>312</v>
      </c>
      <c r="B219" s="68" t="str">
        <f>+[1]LIST!C113</f>
        <v>Ostali rashodi za zaposlene</v>
      </c>
      <c r="C219" s="75">
        <v>4000</v>
      </c>
      <c r="D219" s="75">
        <f t="shared" ref="D219:E219" si="74">D220</f>
        <v>0</v>
      </c>
      <c r="E219" s="75">
        <f t="shared" si="74"/>
        <v>4528</v>
      </c>
      <c r="F219" s="100">
        <f t="shared" si="51"/>
        <v>113.19999999999999</v>
      </c>
    </row>
    <row r="220" spans="1:6" ht="20.100000000000001" customHeight="1" x14ac:dyDescent="0.25">
      <c r="A220" s="67">
        <v>3121</v>
      </c>
      <c r="B220" s="56" t="s">
        <v>85</v>
      </c>
      <c r="C220" s="72"/>
      <c r="D220" s="72"/>
      <c r="E220" s="72">
        <v>4528</v>
      </c>
      <c r="F220" s="100"/>
    </row>
    <row r="221" spans="1:6" ht="20.100000000000001" customHeight="1" x14ac:dyDescent="0.25">
      <c r="A221" s="74" t="str">
        <f>+[1]LIST!B114</f>
        <v>313</v>
      </c>
      <c r="B221" s="68" t="str">
        <f>+[1]LIST!C114</f>
        <v>Doprinosi na plaće</v>
      </c>
      <c r="C221" s="75">
        <v>8250</v>
      </c>
      <c r="D221" s="75">
        <f>D222</f>
        <v>0</v>
      </c>
      <c r="E221" s="75">
        <f t="shared" ref="E221" si="75">E222</f>
        <v>14018.22</v>
      </c>
      <c r="F221" s="100">
        <f t="shared" si="51"/>
        <v>169.91781818181818</v>
      </c>
    </row>
    <row r="222" spans="1:6" ht="20.100000000000001" customHeight="1" x14ac:dyDescent="0.25">
      <c r="A222" s="67">
        <v>3132</v>
      </c>
      <c r="B222" s="56" t="s">
        <v>87</v>
      </c>
      <c r="C222" s="72"/>
      <c r="D222" s="72"/>
      <c r="E222" s="72">
        <v>14018.22</v>
      </c>
      <c r="F222" s="100"/>
    </row>
    <row r="223" spans="1:6" ht="20.100000000000001" customHeight="1" x14ac:dyDescent="0.25">
      <c r="A223" s="52">
        <v>32</v>
      </c>
      <c r="B223" s="68" t="s">
        <v>12</v>
      </c>
      <c r="C223" s="75">
        <f>C224+C228+C234+C246</f>
        <v>50250</v>
      </c>
      <c r="D223" s="75">
        <f>D224+D228+D234+D246</f>
        <v>0</v>
      </c>
      <c r="E223" s="75">
        <f>E224+E228+E234+E246+E244</f>
        <v>38114.54</v>
      </c>
      <c r="F223" s="100">
        <f t="shared" si="51"/>
        <v>75.849830845771152</v>
      </c>
    </row>
    <row r="224" spans="1:6" ht="20.100000000000001" customHeight="1" x14ac:dyDescent="0.25">
      <c r="A224" s="74" t="str">
        <f>+[1]LIST!B115</f>
        <v>321</v>
      </c>
      <c r="B224" s="68" t="str">
        <f>+[1]LIST!C115</f>
        <v>Naknade troškova zaposlenima</v>
      </c>
      <c r="C224" s="75">
        <v>17000</v>
      </c>
      <c r="D224" s="75">
        <f t="shared" ref="D224" si="76">D225+D226</f>
        <v>0</v>
      </c>
      <c r="E224" s="75">
        <f>E225+E226+E227</f>
        <v>15923.759999999998</v>
      </c>
      <c r="F224" s="100">
        <f t="shared" si="51"/>
        <v>93.669176470588226</v>
      </c>
    </row>
    <row r="225" spans="1:6" ht="20.100000000000001" customHeight="1" x14ac:dyDescent="0.25">
      <c r="A225" s="67">
        <v>3211</v>
      </c>
      <c r="B225" s="56" t="s">
        <v>27</v>
      </c>
      <c r="C225" s="72"/>
      <c r="D225" s="72"/>
      <c r="E225" s="72">
        <v>10599.3</v>
      </c>
      <c r="F225" s="100"/>
    </row>
    <row r="226" spans="1:6" ht="20.100000000000001" customHeight="1" x14ac:dyDescent="0.25">
      <c r="A226" s="67">
        <v>3212</v>
      </c>
      <c r="B226" s="56" t="s">
        <v>181</v>
      </c>
      <c r="C226" s="72"/>
      <c r="D226" s="72"/>
      <c r="E226" s="72">
        <v>5239.46</v>
      </c>
      <c r="F226" s="100"/>
    </row>
    <row r="227" spans="1:6" ht="20.100000000000001" customHeight="1" x14ac:dyDescent="0.25">
      <c r="A227" s="67">
        <v>3213</v>
      </c>
      <c r="B227" s="56" t="s">
        <v>239</v>
      </c>
      <c r="C227" s="72"/>
      <c r="D227" s="72"/>
      <c r="E227" s="72">
        <v>85</v>
      </c>
      <c r="F227" s="100"/>
    </row>
    <row r="228" spans="1:6" ht="20.100000000000001" customHeight="1" x14ac:dyDescent="0.25">
      <c r="A228" s="74" t="str">
        <f>+[1]LIST!B116</f>
        <v>322</v>
      </c>
      <c r="B228" s="68" t="str">
        <f>+[1]LIST!C116</f>
        <v>Rashodi za materijal i energiju</v>
      </c>
      <c r="C228" s="75">
        <v>7000</v>
      </c>
      <c r="D228" s="75">
        <f>D229+D231+D233</f>
        <v>0</v>
      </c>
      <c r="E228" s="75">
        <f>E229+E230+E231+E232+E233</f>
        <v>3102.31</v>
      </c>
      <c r="F228" s="100">
        <f t="shared" ref="F228:F326" si="77">E228/C228*100</f>
        <v>44.318714285714286</v>
      </c>
    </row>
    <row r="229" spans="1:6" ht="20.100000000000001" customHeight="1" x14ac:dyDescent="0.25">
      <c r="A229" s="67">
        <v>3221</v>
      </c>
      <c r="B229" s="56" t="s">
        <v>91</v>
      </c>
      <c r="C229" s="72"/>
      <c r="D229" s="72"/>
      <c r="E229" s="72">
        <v>631.45000000000005</v>
      </c>
      <c r="F229" s="100"/>
    </row>
    <row r="230" spans="1:6" ht="20.100000000000001" customHeight="1" x14ac:dyDescent="0.25">
      <c r="A230" s="67">
        <v>3222</v>
      </c>
      <c r="B230" s="56" t="s">
        <v>201</v>
      </c>
      <c r="C230" s="72"/>
      <c r="D230" s="72"/>
      <c r="E230" s="72">
        <v>2377.92</v>
      </c>
      <c r="F230" s="100"/>
    </row>
    <row r="231" spans="1:6" ht="20.100000000000001" customHeight="1" x14ac:dyDescent="0.25">
      <c r="A231" s="67">
        <v>3223</v>
      </c>
      <c r="B231" s="56" t="s">
        <v>93</v>
      </c>
      <c r="C231" s="72"/>
      <c r="D231" s="72"/>
      <c r="E231" s="72">
        <v>9.16</v>
      </c>
      <c r="F231" s="100"/>
    </row>
    <row r="232" spans="1:6" ht="20.100000000000001" customHeight="1" x14ac:dyDescent="0.25">
      <c r="A232" s="67">
        <v>3224</v>
      </c>
      <c r="B232" s="56" t="s">
        <v>176</v>
      </c>
      <c r="C232" s="72"/>
      <c r="D232" s="72"/>
      <c r="E232" s="72">
        <v>0</v>
      </c>
      <c r="F232" s="100"/>
    </row>
    <row r="233" spans="1:6" ht="20.100000000000001" customHeight="1" x14ac:dyDescent="0.25">
      <c r="A233" s="67">
        <v>3225</v>
      </c>
      <c r="B233" s="56" t="s">
        <v>95</v>
      </c>
      <c r="C233" s="72"/>
      <c r="D233" s="72"/>
      <c r="E233" s="72">
        <v>83.78</v>
      </c>
      <c r="F233" s="100"/>
    </row>
    <row r="234" spans="1:6" ht="20.100000000000001" customHeight="1" x14ac:dyDescent="0.25">
      <c r="A234" s="74" t="str">
        <f>+[1]LIST!B117</f>
        <v>323</v>
      </c>
      <c r="B234" s="68" t="str">
        <f>+[1]LIST!C117</f>
        <v>Rashodi za usluge</v>
      </c>
      <c r="C234" s="75">
        <v>12000</v>
      </c>
      <c r="D234" s="75">
        <f>D235+D236+D237+D238+D240+D241+D242</f>
        <v>0</v>
      </c>
      <c r="E234" s="75">
        <f>E235+E236+E237+E238+E239+E240+E241+E242+E243</f>
        <v>16058.17</v>
      </c>
      <c r="F234" s="100">
        <f t="shared" si="77"/>
        <v>133.81808333333333</v>
      </c>
    </row>
    <row r="235" spans="1:6" ht="20.100000000000001" customHeight="1" x14ac:dyDescent="0.25">
      <c r="A235" s="67">
        <v>3231</v>
      </c>
      <c r="B235" s="56" t="s">
        <v>98</v>
      </c>
      <c r="C235" s="72"/>
      <c r="D235" s="72"/>
      <c r="E235" s="72">
        <v>350.05</v>
      </c>
      <c r="F235" s="100"/>
    </row>
    <row r="236" spans="1:6" ht="20.100000000000001" customHeight="1" x14ac:dyDescent="0.25">
      <c r="A236" s="67">
        <v>3232</v>
      </c>
      <c r="B236" s="56" t="s">
        <v>177</v>
      </c>
      <c r="C236" s="72"/>
      <c r="D236" s="72"/>
      <c r="E236" s="72">
        <v>1616.94</v>
      </c>
      <c r="F236" s="100"/>
    </row>
    <row r="237" spans="1:6" ht="20.100000000000001" customHeight="1" x14ac:dyDescent="0.25">
      <c r="A237" s="67">
        <v>3233</v>
      </c>
      <c r="B237" s="56" t="s">
        <v>100</v>
      </c>
      <c r="C237" s="72"/>
      <c r="D237" s="72"/>
      <c r="E237" s="72">
        <v>0</v>
      </c>
      <c r="F237" s="100"/>
    </row>
    <row r="238" spans="1:6" ht="20.100000000000001" customHeight="1" x14ac:dyDescent="0.25">
      <c r="A238" s="67">
        <v>3234</v>
      </c>
      <c r="B238" s="56" t="s">
        <v>101</v>
      </c>
      <c r="C238" s="72"/>
      <c r="D238" s="72"/>
      <c r="E238" s="72">
        <v>582.08000000000004</v>
      </c>
      <c r="F238" s="100"/>
    </row>
    <row r="239" spans="1:6" ht="20.100000000000001" customHeight="1" x14ac:dyDescent="0.25">
      <c r="A239" s="67">
        <v>3235</v>
      </c>
      <c r="B239" s="56" t="s">
        <v>102</v>
      </c>
      <c r="C239" s="72"/>
      <c r="D239" s="72"/>
      <c r="E239" s="72">
        <v>1083.5</v>
      </c>
      <c r="F239" s="100"/>
    </row>
    <row r="240" spans="1:6" ht="20.100000000000001" customHeight="1" x14ac:dyDescent="0.25">
      <c r="A240" s="67">
        <v>3236</v>
      </c>
      <c r="B240" s="56" t="s">
        <v>103</v>
      </c>
      <c r="C240" s="72"/>
      <c r="D240" s="72"/>
      <c r="E240" s="72">
        <v>0</v>
      </c>
      <c r="F240" s="100"/>
    </row>
    <row r="241" spans="1:6" ht="20.100000000000001" customHeight="1" x14ac:dyDescent="0.25">
      <c r="A241" s="67">
        <v>3237</v>
      </c>
      <c r="B241" s="56" t="s">
        <v>104</v>
      </c>
      <c r="C241" s="72"/>
      <c r="D241" s="72"/>
      <c r="E241" s="72">
        <v>2610.41</v>
      </c>
      <c r="F241" s="100"/>
    </row>
    <row r="242" spans="1:6" ht="20.100000000000001" customHeight="1" x14ac:dyDescent="0.25">
      <c r="A242" s="67">
        <v>3238</v>
      </c>
      <c r="B242" s="56" t="s">
        <v>105</v>
      </c>
      <c r="C242" s="72"/>
      <c r="D242" s="72"/>
      <c r="E242" s="72">
        <v>5255.68</v>
      </c>
      <c r="F242" s="100"/>
    </row>
    <row r="243" spans="1:6" ht="20.100000000000001" customHeight="1" x14ac:dyDescent="0.25">
      <c r="A243" s="67">
        <v>3239</v>
      </c>
      <c r="B243" s="56" t="s">
        <v>208</v>
      </c>
      <c r="C243" s="72"/>
      <c r="D243" s="72"/>
      <c r="E243" s="72">
        <v>4559.51</v>
      </c>
      <c r="F243" s="100"/>
    </row>
    <row r="244" spans="1:6" ht="20.100000000000001" customHeight="1" x14ac:dyDescent="0.25">
      <c r="A244" s="74">
        <v>324</v>
      </c>
      <c r="B244" s="56" t="s">
        <v>234</v>
      </c>
      <c r="C244" s="72"/>
      <c r="D244" s="72"/>
      <c r="E244" s="75">
        <f>E245</f>
        <v>450</v>
      </c>
      <c r="F244" s="100"/>
    </row>
    <row r="245" spans="1:6" ht="20.100000000000001" customHeight="1" x14ac:dyDescent="0.25">
      <c r="A245" s="67">
        <v>3241</v>
      </c>
      <c r="B245" s="56" t="s">
        <v>235</v>
      </c>
      <c r="C245" s="72"/>
      <c r="D245" s="72"/>
      <c r="E245" s="72">
        <v>450</v>
      </c>
      <c r="F245" s="100"/>
    </row>
    <row r="246" spans="1:6" ht="20.100000000000001" customHeight="1" x14ac:dyDescent="0.25">
      <c r="A246" s="74" t="str">
        <f>+[1]LIST!B118</f>
        <v>329</v>
      </c>
      <c r="B246" s="68" t="str">
        <f>+[1]LIST!C118</f>
        <v>Ostali nespomenuti rashodi poslovanja</v>
      </c>
      <c r="C246" s="75">
        <v>14250</v>
      </c>
      <c r="D246" s="75">
        <f t="shared" ref="D246" si="78">D247+D248+D249+D250</f>
        <v>0</v>
      </c>
      <c r="E246" s="75">
        <f>E247+E248+E249+E250+E251+E252</f>
        <v>2580.3000000000002</v>
      </c>
      <c r="F246" s="100">
        <f t="shared" si="77"/>
        <v>18.107368421052634</v>
      </c>
    </row>
    <row r="247" spans="1:6" ht="20.100000000000001" customHeight="1" x14ac:dyDescent="0.25">
      <c r="A247" s="67">
        <v>3292</v>
      </c>
      <c r="B247" s="56" t="s">
        <v>108</v>
      </c>
      <c r="C247" s="72"/>
      <c r="D247" s="72"/>
      <c r="E247" s="72">
        <v>0</v>
      </c>
      <c r="F247" s="100"/>
    </row>
    <row r="248" spans="1:6" ht="20.100000000000001" customHeight="1" x14ac:dyDescent="0.25">
      <c r="A248" s="67">
        <v>3293</v>
      </c>
      <c r="B248" s="56" t="s">
        <v>109</v>
      </c>
      <c r="C248" s="72"/>
      <c r="D248" s="72"/>
      <c r="E248" s="72">
        <v>1997.13</v>
      </c>
      <c r="F248" s="100"/>
    </row>
    <row r="249" spans="1:6" ht="20.100000000000001" customHeight="1" x14ac:dyDescent="0.25">
      <c r="A249" s="67">
        <v>3294</v>
      </c>
      <c r="B249" s="56" t="s">
        <v>110</v>
      </c>
      <c r="C249" s="72"/>
      <c r="D249" s="72"/>
      <c r="E249" s="72">
        <v>400</v>
      </c>
      <c r="F249" s="100"/>
    </row>
    <row r="250" spans="1:6" ht="20.100000000000001" customHeight="1" x14ac:dyDescent="0.25">
      <c r="A250" s="67">
        <v>3295</v>
      </c>
      <c r="B250" s="56" t="s">
        <v>202</v>
      </c>
      <c r="C250" s="72"/>
      <c r="D250" s="72"/>
      <c r="E250" s="72">
        <v>33.17</v>
      </c>
      <c r="F250" s="100"/>
    </row>
    <row r="251" spans="1:6" ht="20.100000000000001" customHeight="1" x14ac:dyDescent="0.25">
      <c r="A251" s="67">
        <v>3296</v>
      </c>
      <c r="B251" s="56" t="s">
        <v>225</v>
      </c>
      <c r="C251" s="72"/>
      <c r="D251" s="72"/>
      <c r="E251" s="72">
        <v>150</v>
      </c>
      <c r="F251" s="100"/>
    </row>
    <row r="252" spans="1:6" ht="20.100000000000001" customHeight="1" x14ac:dyDescent="0.25">
      <c r="A252" s="67">
        <v>3299</v>
      </c>
      <c r="B252" s="56" t="s">
        <v>107</v>
      </c>
      <c r="C252" s="72"/>
      <c r="D252" s="72"/>
      <c r="E252" s="72"/>
      <c r="F252" s="100"/>
    </row>
    <row r="253" spans="1:6" ht="20.100000000000001" customHeight="1" x14ac:dyDescent="0.25">
      <c r="A253" s="52">
        <v>34</v>
      </c>
      <c r="B253" s="68" t="s">
        <v>112</v>
      </c>
      <c r="C253" s="75">
        <f>C254</f>
        <v>500</v>
      </c>
      <c r="D253" s="75">
        <f t="shared" ref="D253:E253" si="79">D254</f>
        <v>0</v>
      </c>
      <c r="E253" s="75">
        <f t="shared" si="79"/>
        <v>1590.13</v>
      </c>
      <c r="F253" s="100">
        <f t="shared" si="77"/>
        <v>318.02600000000001</v>
      </c>
    </row>
    <row r="254" spans="1:6" ht="20.100000000000001" customHeight="1" x14ac:dyDescent="0.25">
      <c r="A254" s="74" t="str">
        <f>+[1]LIST!B120</f>
        <v>343</v>
      </c>
      <c r="B254" s="68" t="str">
        <f>+[1]LIST!C120</f>
        <v>Ostali financijski rashodi</v>
      </c>
      <c r="C254" s="75">
        <v>500</v>
      </c>
      <c r="D254" s="75">
        <f t="shared" ref="D254:E254" si="80">D255+D256+D257+D258</f>
        <v>0</v>
      </c>
      <c r="E254" s="75">
        <f t="shared" si="80"/>
        <v>1590.13</v>
      </c>
      <c r="F254" s="100">
        <f t="shared" si="77"/>
        <v>318.02600000000001</v>
      </c>
    </row>
    <row r="255" spans="1:6" ht="20.100000000000001" customHeight="1" x14ac:dyDescent="0.25">
      <c r="A255" s="67">
        <v>3431</v>
      </c>
      <c r="B255" s="56" t="s">
        <v>116</v>
      </c>
      <c r="C255" s="72"/>
      <c r="D255" s="72"/>
      <c r="E255" s="72">
        <v>1582.95</v>
      </c>
      <c r="F255" s="100"/>
    </row>
    <row r="256" spans="1:6" ht="20.100000000000001" customHeight="1" x14ac:dyDescent="0.25">
      <c r="A256" s="67">
        <v>3432</v>
      </c>
      <c r="B256" s="56" t="s">
        <v>182</v>
      </c>
      <c r="C256" s="72"/>
      <c r="D256" s="72"/>
      <c r="E256" s="72">
        <v>0.97</v>
      </c>
      <c r="F256" s="100"/>
    </row>
    <row r="257" spans="1:6" ht="20.100000000000001" customHeight="1" x14ac:dyDescent="0.25">
      <c r="A257" s="67">
        <v>3433</v>
      </c>
      <c r="B257" s="56" t="s">
        <v>118</v>
      </c>
      <c r="C257" s="72"/>
      <c r="D257" s="72"/>
      <c r="E257" s="72">
        <v>5.95</v>
      </c>
      <c r="F257" s="100"/>
    </row>
    <row r="258" spans="1:6" ht="20.100000000000001" customHeight="1" x14ac:dyDescent="0.25">
      <c r="A258" s="67">
        <v>3434</v>
      </c>
      <c r="B258" s="56" t="s">
        <v>119</v>
      </c>
      <c r="C258" s="72"/>
      <c r="D258" s="72"/>
      <c r="E258" s="72">
        <v>0.26</v>
      </c>
      <c r="F258" s="100"/>
    </row>
    <row r="259" spans="1:6" ht="20.100000000000001" customHeight="1" x14ac:dyDescent="0.25">
      <c r="A259" s="68">
        <v>4</v>
      </c>
      <c r="B259" s="68" t="s">
        <v>5</v>
      </c>
      <c r="C259" s="75">
        <f>C260</f>
        <v>7000</v>
      </c>
      <c r="D259" s="75">
        <f t="shared" ref="D259" si="81">D260</f>
        <v>0</v>
      </c>
      <c r="E259" s="75">
        <f>E260+E266</f>
        <v>570.96</v>
      </c>
      <c r="F259" s="100">
        <f t="shared" si="77"/>
        <v>8.1565714285714304</v>
      </c>
    </row>
    <row r="260" spans="1:6" ht="20.100000000000001" customHeight="1" x14ac:dyDescent="0.25">
      <c r="A260" s="68">
        <v>42</v>
      </c>
      <c r="B260" s="68" t="s">
        <v>127</v>
      </c>
      <c r="C260" s="75">
        <f>C261+C264+C266</f>
        <v>7000</v>
      </c>
      <c r="D260" s="75">
        <f t="shared" ref="D260:E260" si="82">D261+D264</f>
        <v>0</v>
      </c>
      <c r="E260" s="75">
        <f t="shared" si="82"/>
        <v>570.96</v>
      </c>
      <c r="F260" s="100">
        <f t="shared" si="77"/>
        <v>8.1565714285714304</v>
      </c>
    </row>
    <row r="261" spans="1:6" ht="20.100000000000001" customHeight="1" x14ac:dyDescent="0.25">
      <c r="A261" s="74" t="str">
        <f>+[1]LIST!B121</f>
        <v>422</v>
      </c>
      <c r="B261" s="68" t="str">
        <f>+[1]LIST!C121</f>
        <v>Postrojenja i oprema</v>
      </c>
      <c r="C261" s="75">
        <v>2000</v>
      </c>
      <c r="D261" s="75">
        <f t="shared" ref="D261:E261" si="83">D262+D263</f>
        <v>0</v>
      </c>
      <c r="E261" s="75">
        <f t="shared" si="83"/>
        <v>570.96</v>
      </c>
      <c r="F261" s="100">
        <f t="shared" si="77"/>
        <v>28.548000000000002</v>
      </c>
    </row>
    <row r="262" spans="1:6" ht="20.100000000000001" customHeight="1" x14ac:dyDescent="0.25">
      <c r="A262" s="56">
        <v>4221</v>
      </c>
      <c r="B262" s="56" t="s">
        <v>129</v>
      </c>
      <c r="C262" s="72"/>
      <c r="D262" s="72"/>
      <c r="E262" s="72"/>
      <c r="F262" s="100"/>
    </row>
    <row r="263" spans="1:6" ht="20.100000000000001" customHeight="1" x14ac:dyDescent="0.25">
      <c r="A263" s="56">
        <v>4223</v>
      </c>
      <c r="B263" s="56" t="s">
        <v>131</v>
      </c>
      <c r="C263" s="72"/>
      <c r="D263" s="72"/>
      <c r="E263" s="72">
        <v>570.96</v>
      </c>
      <c r="F263" s="100"/>
    </row>
    <row r="264" spans="1:6" ht="20.100000000000001" customHeight="1" x14ac:dyDescent="0.25">
      <c r="A264" s="74">
        <v>424</v>
      </c>
      <c r="B264" s="68" t="s">
        <v>133</v>
      </c>
      <c r="C264" s="75">
        <f>C265</f>
        <v>0</v>
      </c>
      <c r="D264" s="75">
        <f t="shared" ref="D264:E264" si="84">D265</f>
        <v>0</v>
      </c>
      <c r="E264" s="75">
        <f t="shared" si="84"/>
        <v>0</v>
      </c>
      <c r="F264" s="100"/>
    </row>
    <row r="265" spans="1:6" ht="20.100000000000001" customHeight="1" x14ac:dyDescent="0.25">
      <c r="A265" s="67">
        <v>4241</v>
      </c>
      <c r="B265" s="56" t="s">
        <v>134</v>
      </c>
      <c r="C265" s="72"/>
      <c r="D265" s="72"/>
      <c r="E265" s="72"/>
      <c r="F265" s="100"/>
    </row>
    <row r="266" spans="1:6" ht="20.100000000000001" customHeight="1" x14ac:dyDescent="0.25">
      <c r="A266" s="74">
        <v>451</v>
      </c>
      <c r="B266" s="68" t="s">
        <v>138</v>
      </c>
      <c r="C266" s="75">
        <v>5000</v>
      </c>
      <c r="D266" s="75">
        <f t="shared" ref="D266:E266" si="85">D267</f>
        <v>0</v>
      </c>
      <c r="E266" s="75">
        <f t="shared" si="85"/>
        <v>0</v>
      </c>
      <c r="F266" s="100"/>
    </row>
    <row r="267" spans="1:6" ht="20.100000000000001" customHeight="1" x14ac:dyDescent="0.25">
      <c r="A267" s="67">
        <v>4511</v>
      </c>
      <c r="B267" s="56" t="s">
        <v>138</v>
      </c>
      <c r="C267" s="72"/>
      <c r="D267" s="72"/>
      <c r="E267" s="72"/>
      <c r="F267" s="100"/>
    </row>
    <row r="268" spans="1:6" ht="20.100000000000001" customHeight="1" x14ac:dyDescent="0.25">
      <c r="A268" s="57" t="str">
        <f>+[1]LIST!B122</f>
        <v>A120820</v>
      </c>
      <c r="B268" s="57" t="str">
        <f>+[1]LIST!C122</f>
        <v>Opskrba školskih ustanova higijenskim potrepštinama za učenice srednjih škola</v>
      </c>
      <c r="C268" s="84">
        <f>C269</f>
        <v>1251</v>
      </c>
      <c r="D268" s="84">
        <f t="shared" ref="D268:E272" si="86">D269</f>
        <v>0</v>
      </c>
      <c r="E268" s="84">
        <f t="shared" si="86"/>
        <v>1566</v>
      </c>
      <c r="F268" s="100">
        <f t="shared" si="77"/>
        <v>125.17985611510791</v>
      </c>
    </row>
    <row r="269" spans="1:6" ht="20.100000000000001" customHeight="1" x14ac:dyDescent="0.25">
      <c r="A269" s="55" t="str">
        <f>+[1]LIST!B123</f>
        <v>5.8.1</v>
      </c>
      <c r="B269" s="55" t="str">
        <f>+[1]LIST!C123</f>
        <v>Ostale pomoći proračunski korisnici</v>
      </c>
      <c r="C269" s="80">
        <f>C270</f>
        <v>1251</v>
      </c>
      <c r="D269" s="80">
        <f t="shared" si="86"/>
        <v>0</v>
      </c>
      <c r="E269" s="80">
        <f t="shared" si="86"/>
        <v>1566</v>
      </c>
      <c r="F269" s="100">
        <f t="shared" si="77"/>
        <v>125.17985611510791</v>
      </c>
    </row>
    <row r="270" spans="1:6" ht="20.100000000000001" customHeight="1" x14ac:dyDescent="0.25">
      <c r="A270" s="52">
        <v>3</v>
      </c>
      <c r="B270" s="52" t="s">
        <v>3</v>
      </c>
      <c r="C270" s="75">
        <f>C271</f>
        <v>1251</v>
      </c>
      <c r="D270" s="75">
        <f t="shared" si="86"/>
        <v>0</v>
      </c>
      <c r="E270" s="75">
        <f t="shared" si="86"/>
        <v>1566</v>
      </c>
      <c r="F270" s="100">
        <f t="shared" si="77"/>
        <v>125.17985611510791</v>
      </c>
    </row>
    <row r="271" spans="1:6" ht="20.100000000000001" customHeight="1" x14ac:dyDescent="0.25">
      <c r="A271" s="52">
        <v>38</v>
      </c>
      <c r="B271" s="52" t="s">
        <v>124</v>
      </c>
      <c r="C271" s="75">
        <f>C272</f>
        <v>1251</v>
      </c>
      <c r="D271" s="75">
        <f t="shared" si="86"/>
        <v>0</v>
      </c>
      <c r="E271" s="75">
        <f t="shared" si="86"/>
        <v>1566</v>
      </c>
      <c r="F271" s="100">
        <f t="shared" si="77"/>
        <v>125.17985611510791</v>
      </c>
    </row>
    <row r="272" spans="1:6" ht="20.100000000000001" customHeight="1" x14ac:dyDescent="0.25">
      <c r="A272" s="74" t="str">
        <f>+[1]LIST!B124</f>
        <v>381</v>
      </c>
      <c r="B272" s="68" t="str">
        <f>+[1]LIST!C124</f>
        <v>Tekuće donacije</v>
      </c>
      <c r="C272" s="75">
        <v>1251</v>
      </c>
      <c r="D272" s="75">
        <f t="shared" si="86"/>
        <v>0</v>
      </c>
      <c r="E272" s="75">
        <f t="shared" si="86"/>
        <v>1566</v>
      </c>
      <c r="F272" s="100">
        <f t="shared" si="77"/>
        <v>125.17985611510791</v>
      </c>
    </row>
    <row r="273" spans="1:6" ht="20.100000000000001" customHeight="1" x14ac:dyDescent="0.25">
      <c r="A273" s="67">
        <v>3812</v>
      </c>
      <c r="B273" s="56" t="s">
        <v>125</v>
      </c>
      <c r="C273" s="72"/>
      <c r="D273" s="72"/>
      <c r="E273" s="72">
        <v>1566</v>
      </c>
      <c r="F273" s="100"/>
    </row>
    <row r="274" spans="1:6" ht="20.100000000000001" customHeight="1" x14ac:dyDescent="0.25">
      <c r="A274" s="57" t="str">
        <f>+[1]LIST!B125</f>
        <v>K120815</v>
      </c>
      <c r="B274" s="57" t="str">
        <f>+[1]LIST!C125</f>
        <v>Regionalni centar kompetentnosti u sektoru turizam i ugostiteljstvo</v>
      </c>
      <c r="C274" s="84">
        <f>C275+C315+C409+C362</f>
        <v>1600819</v>
      </c>
      <c r="D274" s="84">
        <f>D275+D315+D409</f>
        <v>0</v>
      </c>
      <c r="E274" s="84">
        <f>E275+E315+E409+E362</f>
        <v>957813.64000000013</v>
      </c>
      <c r="F274" s="100">
        <f t="shared" si="77"/>
        <v>59.832725623571449</v>
      </c>
    </row>
    <row r="275" spans="1:6" ht="20.100000000000001" customHeight="1" x14ac:dyDescent="0.25">
      <c r="A275" s="55" t="str">
        <f>+[1]LIST!B126</f>
        <v>1.1.1</v>
      </c>
      <c r="B275" s="55" t="str">
        <f>+[1]LIST!C126</f>
        <v>Opći prihodi i primici</v>
      </c>
      <c r="C275" s="80">
        <f>C276+C307</f>
        <v>150000</v>
      </c>
      <c r="D275" s="80">
        <f>D276+D307</f>
        <v>0</v>
      </c>
      <c r="E275" s="80">
        <f>E276+E307</f>
        <v>295000</v>
      </c>
      <c r="F275" s="100">
        <f t="shared" si="77"/>
        <v>196.66666666666666</v>
      </c>
    </row>
    <row r="276" spans="1:6" ht="20.100000000000001" customHeight="1" x14ac:dyDescent="0.25">
      <c r="A276" s="52">
        <v>3</v>
      </c>
      <c r="B276" s="52" t="s">
        <v>3</v>
      </c>
      <c r="C276" s="75">
        <f>C282+C302</f>
        <v>150000</v>
      </c>
      <c r="D276" s="75">
        <f>D302</f>
        <v>0</v>
      </c>
      <c r="E276" s="75">
        <f>E282+E302+E277</f>
        <v>231972</v>
      </c>
      <c r="F276" s="100">
        <f t="shared" si="77"/>
        <v>154.648</v>
      </c>
    </row>
    <row r="277" spans="1:6" ht="20.100000000000001" customHeight="1" x14ac:dyDescent="0.25">
      <c r="A277" s="85">
        <v>31</v>
      </c>
      <c r="B277" s="52" t="s">
        <v>4</v>
      </c>
      <c r="C277" s="75">
        <f>C278+C280</f>
        <v>0</v>
      </c>
      <c r="D277" s="75">
        <f t="shared" ref="D277:E277" si="87">D278+D280</f>
        <v>0</v>
      </c>
      <c r="E277" s="75">
        <f t="shared" si="87"/>
        <v>116065</v>
      </c>
      <c r="F277" s="100"/>
    </row>
    <row r="278" spans="1:6" ht="20.100000000000001" customHeight="1" x14ac:dyDescent="0.25">
      <c r="A278" s="108">
        <v>311</v>
      </c>
      <c r="B278" s="52" t="s">
        <v>24</v>
      </c>
      <c r="C278" s="75"/>
      <c r="D278" s="75"/>
      <c r="E278" s="75">
        <f>E279</f>
        <v>99627</v>
      </c>
      <c r="F278" s="100"/>
    </row>
    <row r="279" spans="1:6" ht="20.100000000000001" customHeight="1" x14ac:dyDescent="0.25">
      <c r="A279" s="71">
        <v>3111</v>
      </c>
      <c r="B279" s="70" t="s">
        <v>200</v>
      </c>
      <c r="C279" s="75"/>
      <c r="D279" s="75"/>
      <c r="E279" s="72">
        <v>99627</v>
      </c>
      <c r="F279" s="100"/>
    </row>
    <row r="280" spans="1:6" ht="20.100000000000001" customHeight="1" x14ac:dyDescent="0.25">
      <c r="A280" s="108">
        <v>313</v>
      </c>
      <c r="B280" s="52" t="s">
        <v>86</v>
      </c>
      <c r="C280" s="75"/>
      <c r="D280" s="75"/>
      <c r="E280" s="75">
        <f>E281</f>
        <v>16438</v>
      </c>
      <c r="F280" s="100"/>
    </row>
    <row r="281" spans="1:6" ht="20.100000000000001" customHeight="1" x14ac:dyDescent="0.25">
      <c r="A281" s="71">
        <v>3132</v>
      </c>
      <c r="B281" s="70" t="s">
        <v>87</v>
      </c>
      <c r="C281" s="75"/>
      <c r="D281" s="75"/>
      <c r="E281" s="72">
        <v>16438</v>
      </c>
      <c r="F281" s="100"/>
    </row>
    <row r="282" spans="1:6" ht="20.100000000000001" customHeight="1" x14ac:dyDescent="0.25">
      <c r="A282" s="85">
        <v>32</v>
      </c>
      <c r="B282" s="52" t="s">
        <v>12</v>
      </c>
      <c r="C282" s="75">
        <f>C283+C290+C300</f>
        <v>150000</v>
      </c>
      <c r="D282" s="75"/>
      <c r="E282" s="75">
        <f>E283+E290</f>
        <v>115907</v>
      </c>
      <c r="F282" s="100"/>
    </row>
    <row r="283" spans="1:6" ht="20.100000000000001" customHeight="1" x14ac:dyDescent="0.25">
      <c r="A283" s="108">
        <v>322</v>
      </c>
      <c r="B283" s="52" t="s">
        <v>90</v>
      </c>
      <c r="C283" s="75">
        <v>100000</v>
      </c>
      <c r="D283" s="75"/>
      <c r="E283" s="75">
        <f>E284+E285+E286+E287+E288+E289</f>
        <v>50000</v>
      </c>
      <c r="F283" s="100"/>
    </row>
    <row r="284" spans="1:6" ht="20.100000000000001" customHeight="1" x14ac:dyDescent="0.25">
      <c r="A284" s="71">
        <v>3221</v>
      </c>
      <c r="B284" s="70" t="s">
        <v>91</v>
      </c>
      <c r="C284" s="75"/>
      <c r="D284" s="75"/>
      <c r="E284" s="72">
        <v>1743.54</v>
      </c>
      <c r="F284" s="100"/>
    </row>
    <row r="285" spans="1:6" ht="20.100000000000001" customHeight="1" x14ac:dyDescent="0.25">
      <c r="A285" s="71">
        <v>3222</v>
      </c>
      <c r="B285" s="70" t="s">
        <v>201</v>
      </c>
      <c r="C285" s="75"/>
      <c r="D285" s="75"/>
      <c r="E285" s="72">
        <v>20922.07</v>
      </c>
      <c r="F285" s="100"/>
    </row>
    <row r="286" spans="1:6" ht="20.100000000000001" customHeight="1" x14ac:dyDescent="0.25">
      <c r="A286" s="71">
        <v>3223</v>
      </c>
      <c r="B286" s="70" t="s">
        <v>93</v>
      </c>
      <c r="C286" s="75"/>
      <c r="D286" s="75"/>
      <c r="E286" s="72">
        <v>3620.97</v>
      </c>
      <c r="F286" s="100"/>
    </row>
    <row r="287" spans="1:6" ht="20.100000000000001" customHeight="1" x14ac:dyDescent="0.25">
      <c r="A287" s="71">
        <v>3224</v>
      </c>
      <c r="B287" s="70" t="s">
        <v>176</v>
      </c>
      <c r="C287" s="75"/>
      <c r="D287" s="75"/>
      <c r="E287" s="72">
        <v>511</v>
      </c>
      <c r="F287" s="100"/>
    </row>
    <row r="288" spans="1:6" s="114" customFormat="1" ht="20.100000000000001" customHeight="1" x14ac:dyDescent="0.25">
      <c r="A288" s="71">
        <v>3225</v>
      </c>
      <c r="B288" s="70" t="s">
        <v>95</v>
      </c>
      <c r="C288" s="72"/>
      <c r="D288" s="72"/>
      <c r="E288" s="72">
        <v>23149.42</v>
      </c>
      <c r="F288" s="107"/>
    </row>
    <row r="289" spans="1:6" s="114" customFormat="1" ht="20.100000000000001" customHeight="1" x14ac:dyDescent="0.25">
      <c r="A289" s="71">
        <v>3227</v>
      </c>
      <c r="B289" s="70" t="s">
        <v>231</v>
      </c>
      <c r="C289" s="72"/>
      <c r="D289" s="72"/>
      <c r="E289" s="72">
        <v>53</v>
      </c>
      <c r="F289" s="107"/>
    </row>
    <row r="290" spans="1:6" ht="20.100000000000001" customHeight="1" x14ac:dyDescent="0.25">
      <c r="A290" s="108">
        <v>323</v>
      </c>
      <c r="B290" s="52" t="s">
        <v>97</v>
      </c>
      <c r="C290" s="75">
        <v>50000</v>
      </c>
      <c r="D290" s="75"/>
      <c r="E290" s="75">
        <f>E292+E294+E298+E299+E291+E293+E295+E296+E297</f>
        <v>65907</v>
      </c>
      <c r="F290" s="100"/>
    </row>
    <row r="291" spans="1:6" ht="20.100000000000001" customHeight="1" x14ac:dyDescent="0.25">
      <c r="A291" s="71">
        <v>3231</v>
      </c>
      <c r="B291" s="56" t="s">
        <v>98</v>
      </c>
      <c r="C291" s="75"/>
      <c r="D291" s="75"/>
      <c r="E291" s="72">
        <v>5212.78</v>
      </c>
      <c r="F291" s="100"/>
    </row>
    <row r="292" spans="1:6" ht="20.100000000000001" customHeight="1" x14ac:dyDescent="0.25">
      <c r="A292" s="71">
        <v>3232</v>
      </c>
      <c r="B292" s="56" t="s">
        <v>177</v>
      </c>
      <c r="C292" s="72"/>
      <c r="D292" s="72"/>
      <c r="E292" s="72">
        <v>15869.49</v>
      </c>
      <c r="F292" s="100"/>
    </row>
    <row r="293" spans="1:6" ht="20.100000000000001" customHeight="1" x14ac:dyDescent="0.25">
      <c r="A293" s="71">
        <v>3233</v>
      </c>
      <c r="B293" s="56" t="s">
        <v>100</v>
      </c>
      <c r="C293" s="72"/>
      <c r="D293" s="72"/>
      <c r="E293" s="72">
        <v>2581.38</v>
      </c>
      <c r="F293" s="100"/>
    </row>
    <row r="294" spans="1:6" ht="20.100000000000001" customHeight="1" x14ac:dyDescent="0.25">
      <c r="A294" s="71">
        <v>3234</v>
      </c>
      <c r="B294" s="56" t="s">
        <v>101</v>
      </c>
      <c r="C294" s="72"/>
      <c r="D294" s="72"/>
      <c r="E294" s="72">
        <v>3430</v>
      </c>
      <c r="F294" s="100"/>
    </row>
    <row r="295" spans="1:6" ht="20.100000000000001" customHeight="1" x14ac:dyDescent="0.25">
      <c r="A295" s="71">
        <v>3235</v>
      </c>
      <c r="B295" s="56" t="s">
        <v>102</v>
      </c>
      <c r="C295" s="72"/>
      <c r="D295" s="72"/>
      <c r="E295" s="72">
        <v>6000</v>
      </c>
      <c r="F295" s="100"/>
    </row>
    <row r="296" spans="1:6" ht="20.100000000000001" customHeight="1" x14ac:dyDescent="0.25">
      <c r="A296" s="71">
        <v>3236</v>
      </c>
      <c r="B296" s="56" t="s">
        <v>103</v>
      </c>
      <c r="C296" s="72"/>
      <c r="D296" s="72"/>
      <c r="E296" s="72">
        <v>195.8</v>
      </c>
      <c r="F296" s="100"/>
    </row>
    <row r="297" spans="1:6" ht="20.100000000000001" customHeight="1" x14ac:dyDescent="0.25">
      <c r="A297" s="71">
        <v>3237</v>
      </c>
      <c r="B297" s="56" t="s">
        <v>104</v>
      </c>
      <c r="C297" s="72"/>
      <c r="D297" s="72"/>
      <c r="E297" s="72">
        <v>1900</v>
      </c>
      <c r="F297" s="100"/>
    </row>
    <row r="298" spans="1:6" ht="20.100000000000001" customHeight="1" x14ac:dyDescent="0.25">
      <c r="A298" s="71">
        <v>3238</v>
      </c>
      <c r="B298" s="70" t="s">
        <v>212</v>
      </c>
      <c r="C298" s="72"/>
      <c r="D298" s="72"/>
      <c r="E298" s="72">
        <v>8695</v>
      </c>
      <c r="F298" s="100"/>
    </row>
    <row r="299" spans="1:6" ht="20.100000000000001" customHeight="1" x14ac:dyDescent="0.25">
      <c r="A299" s="71">
        <v>3239</v>
      </c>
      <c r="B299" s="70" t="s">
        <v>213</v>
      </c>
      <c r="C299" s="72"/>
      <c r="D299" s="72"/>
      <c r="E299" s="72">
        <v>22022.55</v>
      </c>
      <c r="F299" s="100"/>
    </row>
    <row r="300" spans="1:6" ht="20.100000000000001" customHeight="1" x14ac:dyDescent="0.25">
      <c r="A300" s="52">
        <v>329</v>
      </c>
      <c r="B300" s="52" t="s">
        <v>107</v>
      </c>
      <c r="C300" s="75"/>
      <c r="D300" s="75"/>
      <c r="E300" s="75">
        <v>0</v>
      </c>
      <c r="F300" s="100"/>
    </row>
    <row r="301" spans="1:6" ht="20.100000000000001" customHeight="1" x14ac:dyDescent="0.25">
      <c r="A301" s="52"/>
      <c r="B301" s="52"/>
      <c r="C301" s="75"/>
      <c r="D301" s="75"/>
      <c r="E301" s="75"/>
      <c r="F301" s="100"/>
    </row>
    <row r="302" spans="1:6" ht="20.100000000000001" customHeight="1" x14ac:dyDescent="0.25">
      <c r="A302" s="52">
        <v>34</v>
      </c>
      <c r="B302" s="52" t="s">
        <v>112</v>
      </c>
      <c r="C302" s="75">
        <f>C303+C305</f>
        <v>0</v>
      </c>
      <c r="D302" s="75">
        <f t="shared" ref="D302:E303" si="88">D303</f>
        <v>0</v>
      </c>
      <c r="E302" s="75">
        <f t="shared" si="88"/>
        <v>0</v>
      </c>
      <c r="F302" s="100" t="e">
        <f t="shared" si="77"/>
        <v>#DIV/0!</v>
      </c>
    </row>
    <row r="303" spans="1:6" ht="20.100000000000001" customHeight="1" x14ac:dyDescent="0.25">
      <c r="A303" s="74" t="str">
        <f>+[1]LIST!B127</f>
        <v>342</v>
      </c>
      <c r="B303" s="68" t="str">
        <f>+[1]LIST!C127</f>
        <v>Kamate za primljene kredite i zajmove</v>
      </c>
      <c r="C303" s="75"/>
      <c r="D303" s="75">
        <f t="shared" si="88"/>
        <v>0</v>
      </c>
      <c r="E303" s="75">
        <f t="shared" si="88"/>
        <v>0</v>
      </c>
      <c r="F303" s="100" t="e">
        <f t="shared" si="77"/>
        <v>#DIV/0!</v>
      </c>
    </row>
    <row r="304" spans="1:6" ht="20.100000000000001" customHeight="1" x14ac:dyDescent="0.25">
      <c r="A304" s="67">
        <v>3423</v>
      </c>
      <c r="B304" s="56" t="s">
        <v>183</v>
      </c>
      <c r="C304" s="72"/>
      <c r="D304" s="72"/>
      <c r="E304" s="72"/>
      <c r="F304" s="100"/>
    </row>
    <row r="305" spans="1:6" s="106" customFormat="1" ht="20.100000000000001" customHeight="1" x14ac:dyDescent="0.25">
      <c r="A305" s="74">
        <v>343</v>
      </c>
      <c r="B305" s="68" t="s">
        <v>115</v>
      </c>
      <c r="C305" s="75"/>
      <c r="D305" s="75"/>
      <c r="E305" s="75"/>
      <c r="F305" s="100"/>
    </row>
    <row r="306" spans="1:6" ht="20.100000000000001" customHeight="1" x14ac:dyDescent="0.25">
      <c r="A306" s="67"/>
      <c r="B306" s="56"/>
      <c r="C306" s="72"/>
      <c r="D306" s="72"/>
      <c r="E306" s="72"/>
      <c r="F306" s="100"/>
    </row>
    <row r="307" spans="1:6" ht="20.100000000000001" customHeight="1" x14ac:dyDescent="0.25">
      <c r="A307" s="68">
        <v>4</v>
      </c>
      <c r="B307" s="68" t="s">
        <v>5</v>
      </c>
      <c r="C307" s="75">
        <f>C312</f>
        <v>0</v>
      </c>
      <c r="D307" s="75">
        <f>D312</f>
        <v>0</v>
      </c>
      <c r="E307" s="75">
        <f>E312+E308</f>
        <v>63028</v>
      </c>
      <c r="F307" s="100" t="e">
        <f t="shared" si="77"/>
        <v>#DIV/0!</v>
      </c>
    </row>
    <row r="308" spans="1:6" ht="20.100000000000001" customHeight="1" x14ac:dyDescent="0.25">
      <c r="A308" s="68">
        <v>42</v>
      </c>
      <c r="B308" s="68" t="s">
        <v>5</v>
      </c>
      <c r="C308" s="75"/>
      <c r="D308" s="75"/>
      <c r="E308" s="75">
        <f>E309</f>
        <v>23040</v>
      </c>
      <c r="F308" s="100"/>
    </row>
    <row r="309" spans="1:6" ht="20.100000000000001" customHeight="1" x14ac:dyDescent="0.25">
      <c r="A309" s="74">
        <v>422</v>
      </c>
      <c r="B309" s="68" t="s">
        <v>128</v>
      </c>
      <c r="C309" s="75"/>
      <c r="D309" s="75"/>
      <c r="E309" s="75">
        <f>E310+E311</f>
        <v>23040</v>
      </c>
      <c r="F309" s="100"/>
    </row>
    <row r="310" spans="1:6" ht="20.100000000000001" customHeight="1" x14ac:dyDescent="0.25">
      <c r="A310" s="67">
        <v>4221</v>
      </c>
      <c r="B310" s="56" t="s">
        <v>240</v>
      </c>
      <c r="C310" s="75"/>
      <c r="D310" s="75"/>
      <c r="E310" s="72">
        <v>6670</v>
      </c>
      <c r="F310" s="100"/>
    </row>
    <row r="311" spans="1:6" ht="20.100000000000001" customHeight="1" x14ac:dyDescent="0.25">
      <c r="A311" s="67">
        <v>4227</v>
      </c>
      <c r="B311" s="56" t="s">
        <v>241</v>
      </c>
      <c r="C311" s="75"/>
      <c r="D311" s="75"/>
      <c r="E311" s="72">
        <v>16370</v>
      </c>
      <c r="F311" s="100"/>
    </row>
    <row r="312" spans="1:6" ht="20.100000000000001" customHeight="1" x14ac:dyDescent="0.25">
      <c r="A312" s="68">
        <v>45</v>
      </c>
      <c r="B312" s="68" t="s">
        <v>138</v>
      </c>
      <c r="C312" s="75">
        <f>C313</f>
        <v>0</v>
      </c>
      <c r="D312" s="75">
        <f t="shared" ref="D312:E313" si="89">D313</f>
        <v>0</v>
      </c>
      <c r="E312" s="75">
        <f t="shared" si="89"/>
        <v>39988</v>
      </c>
      <c r="F312" s="100" t="e">
        <f t="shared" si="77"/>
        <v>#DIV/0!</v>
      </c>
    </row>
    <row r="313" spans="1:6" ht="20.100000000000001" customHeight="1" x14ac:dyDescent="0.25">
      <c r="A313" s="74" t="str">
        <f>+[1]LIST!B130</f>
        <v>451</v>
      </c>
      <c r="B313" s="68" t="str">
        <f>+[1]LIST!C130</f>
        <v>Dodatna ulaganja na građevinskim objektima</v>
      </c>
      <c r="C313" s="75"/>
      <c r="D313" s="75">
        <f t="shared" si="89"/>
        <v>0</v>
      </c>
      <c r="E313" s="75">
        <f t="shared" si="89"/>
        <v>39988</v>
      </c>
      <c r="F313" s="100" t="e">
        <f t="shared" si="77"/>
        <v>#DIV/0!</v>
      </c>
    </row>
    <row r="314" spans="1:6" ht="20.100000000000001" customHeight="1" x14ac:dyDescent="0.25">
      <c r="A314" s="67">
        <v>4511</v>
      </c>
      <c r="B314" s="56" t="s">
        <v>138</v>
      </c>
      <c r="C314" s="72"/>
      <c r="D314" s="72"/>
      <c r="E314" s="72">
        <v>39988</v>
      </c>
      <c r="F314" s="100"/>
    </row>
    <row r="315" spans="1:6" ht="20.100000000000001" customHeight="1" x14ac:dyDescent="0.25">
      <c r="A315" s="55" t="str">
        <f>+[1]LIST!B131</f>
        <v>5.9.1</v>
      </c>
      <c r="B315" s="55" t="str">
        <f>+[1]LIST!C131</f>
        <v>Pomoći/Fondovi EU proračunski korisnici</v>
      </c>
      <c r="C315" s="80">
        <f>C316+C350</f>
        <v>0</v>
      </c>
      <c r="D315" s="80">
        <f t="shared" ref="D315:E315" si="90">D316+D350</f>
        <v>0</v>
      </c>
      <c r="E315" s="80">
        <f t="shared" si="90"/>
        <v>29695.16</v>
      </c>
      <c r="F315" s="100" t="e">
        <f t="shared" si="77"/>
        <v>#DIV/0!</v>
      </c>
    </row>
    <row r="316" spans="1:6" ht="20.100000000000001" customHeight="1" x14ac:dyDescent="0.25">
      <c r="A316" s="52">
        <v>3</v>
      </c>
      <c r="B316" s="52" t="s">
        <v>3</v>
      </c>
      <c r="C316" s="75">
        <f>C317+C322+C343+C347</f>
        <v>0</v>
      </c>
      <c r="D316" s="75">
        <f t="shared" ref="D316:E316" si="91">D317+D322+D343+D347</f>
        <v>0</v>
      </c>
      <c r="E316" s="75">
        <f t="shared" si="91"/>
        <v>29695.16</v>
      </c>
      <c r="F316" s="100" t="e">
        <f t="shared" si="77"/>
        <v>#DIV/0!</v>
      </c>
    </row>
    <row r="317" spans="1:6" ht="20.100000000000001" customHeight="1" x14ac:dyDescent="0.25">
      <c r="A317" s="52">
        <v>31</v>
      </c>
      <c r="B317" s="52" t="s">
        <v>4</v>
      </c>
      <c r="C317" s="75">
        <f>C318+C320</f>
        <v>0</v>
      </c>
      <c r="D317" s="75">
        <f t="shared" ref="D317:E317" si="92">D318+D320</f>
        <v>0</v>
      </c>
      <c r="E317" s="75">
        <f t="shared" si="92"/>
        <v>0</v>
      </c>
      <c r="F317" s="100" t="e">
        <f t="shared" si="77"/>
        <v>#DIV/0!</v>
      </c>
    </row>
    <row r="318" spans="1:6" ht="20.100000000000001" customHeight="1" x14ac:dyDescent="0.25">
      <c r="A318" s="74" t="str">
        <f>+[1]LIST!B132</f>
        <v>311</v>
      </c>
      <c r="B318" s="68" t="str">
        <f>+[1]LIST!C132</f>
        <v>Plaće (Bruto)</v>
      </c>
      <c r="C318" s="75"/>
      <c r="D318" s="75">
        <f t="shared" ref="D318:E318" si="93">D319</f>
        <v>0</v>
      </c>
      <c r="E318" s="75">
        <f t="shared" si="93"/>
        <v>0</v>
      </c>
      <c r="F318" s="100" t="e">
        <f t="shared" si="77"/>
        <v>#DIV/0!</v>
      </c>
    </row>
    <row r="319" spans="1:6" ht="20.100000000000001" customHeight="1" x14ac:dyDescent="0.25">
      <c r="A319" s="67">
        <v>3111</v>
      </c>
      <c r="B319" s="56" t="str">
        <f>+[1]LIST!C133</f>
        <v>Plaće (Bruto)</v>
      </c>
      <c r="C319" s="72"/>
      <c r="D319" s="72"/>
      <c r="E319" s="72"/>
      <c r="F319" s="100"/>
    </row>
    <row r="320" spans="1:6" ht="20.100000000000001" customHeight="1" x14ac:dyDescent="0.25">
      <c r="A320" s="74" t="str">
        <f>+[1]LIST!B134</f>
        <v>313</v>
      </c>
      <c r="B320" s="68" t="str">
        <f>+[1]LIST!C134</f>
        <v>Doprinosi na plaće</v>
      </c>
      <c r="C320" s="75"/>
      <c r="D320" s="75">
        <f t="shared" ref="D320:E320" si="94">D321</f>
        <v>0</v>
      </c>
      <c r="E320" s="75">
        <f t="shared" si="94"/>
        <v>0</v>
      </c>
      <c r="F320" s="100" t="e">
        <f t="shared" si="77"/>
        <v>#DIV/0!</v>
      </c>
    </row>
    <row r="321" spans="1:6" ht="20.100000000000001" customHeight="1" x14ac:dyDescent="0.25">
      <c r="A321" s="67">
        <v>3132</v>
      </c>
      <c r="B321" s="56" t="str">
        <f>+[1]LIST!C135</f>
        <v>Doprinosi na plaće</v>
      </c>
      <c r="C321" s="72"/>
      <c r="D321" s="72"/>
      <c r="E321" s="72"/>
      <c r="F321" s="100"/>
    </row>
    <row r="322" spans="1:6" ht="20.100000000000001" customHeight="1" x14ac:dyDescent="0.25">
      <c r="A322" s="68">
        <v>32</v>
      </c>
      <c r="B322" s="68" t="s">
        <v>12</v>
      </c>
      <c r="C322" s="75">
        <f>C323+C326+C331+C339</f>
        <v>0</v>
      </c>
      <c r="D322" s="75">
        <f t="shared" ref="D322:E322" si="95">D323+D326+D331+D339</f>
        <v>0</v>
      </c>
      <c r="E322" s="75">
        <f t="shared" si="95"/>
        <v>0</v>
      </c>
      <c r="F322" s="100" t="e">
        <f t="shared" si="77"/>
        <v>#DIV/0!</v>
      </c>
    </row>
    <row r="323" spans="1:6" ht="20.100000000000001" customHeight="1" x14ac:dyDescent="0.25">
      <c r="A323" s="74" t="str">
        <f>+[1]LIST!B136</f>
        <v>321</v>
      </c>
      <c r="B323" s="68" t="str">
        <f>+[1]LIST!C136</f>
        <v>Naknade troškova zaposlenima</v>
      </c>
      <c r="C323" s="75"/>
      <c r="D323" s="75">
        <f t="shared" ref="D323:E323" si="96">D324+D325</f>
        <v>0</v>
      </c>
      <c r="E323" s="75">
        <f t="shared" si="96"/>
        <v>0</v>
      </c>
      <c r="F323" s="100" t="e">
        <f t="shared" si="77"/>
        <v>#DIV/0!</v>
      </c>
    </row>
    <row r="324" spans="1:6" ht="20.100000000000001" customHeight="1" x14ac:dyDescent="0.25">
      <c r="A324" s="67">
        <v>3211</v>
      </c>
      <c r="B324" s="56" t="s">
        <v>27</v>
      </c>
      <c r="C324" s="72"/>
      <c r="D324" s="72"/>
      <c r="E324" s="72"/>
      <c r="F324" s="100"/>
    </row>
    <row r="325" spans="1:6" ht="20.100000000000001" customHeight="1" x14ac:dyDescent="0.25">
      <c r="A325" s="67">
        <v>3213</v>
      </c>
      <c r="B325" s="56" t="s">
        <v>89</v>
      </c>
      <c r="C325" s="72"/>
      <c r="D325" s="72"/>
      <c r="E325" s="72"/>
      <c r="F325" s="100"/>
    </row>
    <row r="326" spans="1:6" ht="20.100000000000001" customHeight="1" x14ac:dyDescent="0.25">
      <c r="A326" s="74" t="str">
        <f>+[1]LIST!B137</f>
        <v>322</v>
      </c>
      <c r="B326" s="68" t="str">
        <f>+[1]LIST!C137</f>
        <v>Rashodi za materijal i energiju</v>
      </c>
      <c r="C326" s="75"/>
      <c r="D326" s="75">
        <f t="shared" ref="D326:E326" si="97">D327+D328+D329+D330</f>
        <v>0</v>
      </c>
      <c r="E326" s="75">
        <f t="shared" si="97"/>
        <v>0</v>
      </c>
      <c r="F326" s="100" t="e">
        <f t="shared" si="77"/>
        <v>#DIV/0!</v>
      </c>
    </row>
    <row r="327" spans="1:6" ht="20.100000000000001" customHeight="1" x14ac:dyDescent="0.25">
      <c r="A327" s="67">
        <v>3221</v>
      </c>
      <c r="B327" s="56" t="s">
        <v>91</v>
      </c>
      <c r="C327" s="72"/>
      <c r="D327" s="72"/>
      <c r="E327" s="72"/>
      <c r="F327" s="100"/>
    </row>
    <row r="328" spans="1:6" ht="20.100000000000001" customHeight="1" x14ac:dyDescent="0.25">
      <c r="A328" s="67">
        <v>3222</v>
      </c>
      <c r="B328" s="56" t="s">
        <v>92</v>
      </c>
      <c r="C328" s="72"/>
      <c r="D328" s="72"/>
      <c r="E328" s="72"/>
      <c r="F328" s="100"/>
    </row>
    <row r="329" spans="1:6" ht="20.100000000000001" customHeight="1" x14ac:dyDescent="0.25">
      <c r="A329" s="67">
        <v>3225</v>
      </c>
      <c r="B329" s="56" t="s">
        <v>95</v>
      </c>
      <c r="C329" s="72"/>
      <c r="D329" s="72"/>
      <c r="E329" s="72"/>
      <c r="F329" s="100"/>
    </row>
    <row r="330" spans="1:6" ht="20.100000000000001" customHeight="1" x14ac:dyDescent="0.25">
      <c r="A330" s="67">
        <v>3227</v>
      </c>
      <c r="B330" s="56" t="s">
        <v>96</v>
      </c>
      <c r="C330" s="72"/>
      <c r="D330" s="72"/>
      <c r="E330" s="72"/>
      <c r="F330" s="100"/>
    </row>
    <row r="331" spans="1:6" ht="20.100000000000001" customHeight="1" x14ac:dyDescent="0.25">
      <c r="A331" s="74" t="str">
        <f>+[1]LIST!B138</f>
        <v>323</v>
      </c>
      <c r="B331" s="68" t="str">
        <f>+[1]LIST!C138</f>
        <v>Rashodi za usluge</v>
      </c>
      <c r="C331" s="75"/>
      <c r="D331" s="75">
        <f t="shared" ref="D331:E331" si="98">D332+D333+D334+D335+D336+D337+D338</f>
        <v>0</v>
      </c>
      <c r="E331" s="75">
        <f t="shared" si="98"/>
        <v>0</v>
      </c>
      <c r="F331" s="100" t="e">
        <f t="shared" ref="F331:F410" si="99">E331/C331*100</f>
        <v>#DIV/0!</v>
      </c>
    </row>
    <row r="332" spans="1:6" ht="20.100000000000001" customHeight="1" x14ac:dyDescent="0.25">
      <c r="A332" s="67">
        <v>3231</v>
      </c>
      <c r="B332" s="56" t="s">
        <v>98</v>
      </c>
      <c r="C332" s="72"/>
      <c r="D332" s="72"/>
      <c r="E332" s="72"/>
      <c r="F332" s="100"/>
    </row>
    <row r="333" spans="1:6" ht="20.100000000000001" customHeight="1" x14ac:dyDescent="0.25">
      <c r="A333" s="67">
        <v>3233</v>
      </c>
      <c r="B333" s="56" t="s">
        <v>100</v>
      </c>
      <c r="C333" s="72"/>
      <c r="D333" s="72"/>
      <c r="E333" s="72"/>
      <c r="F333" s="100"/>
    </row>
    <row r="334" spans="1:6" ht="20.100000000000001" customHeight="1" x14ac:dyDescent="0.25">
      <c r="A334" s="67">
        <v>3235</v>
      </c>
      <c r="B334" s="56" t="s">
        <v>102</v>
      </c>
      <c r="C334" s="72"/>
      <c r="D334" s="72"/>
      <c r="E334" s="72"/>
      <c r="F334" s="100"/>
    </row>
    <row r="335" spans="1:6" ht="20.100000000000001" customHeight="1" x14ac:dyDescent="0.25">
      <c r="A335" s="67">
        <v>3236</v>
      </c>
      <c r="B335" s="56" t="s">
        <v>103</v>
      </c>
      <c r="C335" s="72"/>
      <c r="D335" s="72"/>
      <c r="E335" s="72"/>
      <c r="F335" s="100"/>
    </row>
    <row r="336" spans="1:6" ht="20.100000000000001" customHeight="1" x14ac:dyDescent="0.25">
      <c r="A336" s="67">
        <v>3237</v>
      </c>
      <c r="B336" s="56" t="s">
        <v>104</v>
      </c>
      <c r="C336" s="72"/>
      <c r="D336" s="72"/>
      <c r="E336" s="72"/>
      <c r="F336" s="100"/>
    </row>
    <row r="337" spans="1:6" ht="20.100000000000001" customHeight="1" x14ac:dyDescent="0.25">
      <c r="A337" s="67">
        <v>3238</v>
      </c>
      <c r="B337" s="56" t="s">
        <v>105</v>
      </c>
      <c r="C337" s="72"/>
      <c r="D337" s="72"/>
      <c r="E337" s="72"/>
      <c r="F337" s="100"/>
    </row>
    <row r="338" spans="1:6" ht="20.100000000000001" customHeight="1" x14ac:dyDescent="0.25">
      <c r="A338" s="67">
        <v>3239</v>
      </c>
      <c r="B338" s="56" t="s">
        <v>106</v>
      </c>
      <c r="C338" s="72"/>
      <c r="D338" s="72"/>
      <c r="E338" s="72"/>
      <c r="F338" s="100"/>
    </row>
    <row r="339" spans="1:6" ht="20.100000000000001" customHeight="1" x14ac:dyDescent="0.25">
      <c r="A339" s="74" t="str">
        <f>+[1]LIST!B139</f>
        <v>329</v>
      </c>
      <c r="B339" s="68" t="str">
        <f>+[1]LIST!C139</f>
        <v>Ostali nespomenuti rashodi poslovanja</v>
      </c>
      <c r="C339" s="75"/>
      <c r="D339" s="75">
        <f t="shared" ref="D339:E339" si="100">D340+D341+D342</f>
        <v>0</v>
      </c>
      <c r="E339" s="75">
        <f t="shared" si="100"/>
        <v>0</v>
      </c>
      <c r="F339" s="100" t="e">
        <f t="shared" si="99"/>
        <v>#DIV/0!</v>
      </c>
    </row>
    <row r="340" spans="1:6" ht="20.100000000000001" customHeight="1" x14ac:dyDescent="0.25">
      <c r="A340" s="67">
        <v>3293</v>
      </c>
      <c r="B340" s="56" t="s">
        <v>109</v>
      </c>
      <c r="C340" s="72"/>
      <c r="D340" s="72"/>
      <c r="E340" s="72"/>
      <c r="F340" s="100"/>
    </row>
    <row r="341" spans="1:6" ht="20.100000000000001" customHeight="1" x14ac:dyDescent="0.25">
      <c r="A341" s="67">
        <v>3295</v>
      </c>
      <c r="B341" s="56" t="s">
        <v>179</v>
      </c>
      <c r="C341" s="72"/>
      <c r="D341" s="72"/>
      <c r="E341" s="72"/>
      <c r="F341" s="100"/>
    </row>
    <row r="342" spans="1:6" ht="20.100000000000001" customHeight="1" x14ac:dyDescent="0.25">
      <c r="A342" s="67">
        <v>3299</v>
      </c>
      <c r="B342" s="56" t="s">
        <v>107</v>
      </c>
      <c r="C342" s="72"/>
      <c r="D342" s="72"/>
      <c r="E342" s="72"/>
      <c r="F342" s="100"/>
    </row>
    <row r="343" spans="1:6" ht="20.100000000000001" customHeight="1" x14ac:dyDescent="0.25">
      <c r="A343" s="68">
        <v>36</v>
      </c>
      <c r="B343" s="68" t="s">
        <v>120</v>
      </c>
      <c r="C343" s="75">
        <f>C344</f>
        <v>0</v>
      </c>
      <c r="D343" s="75">
        <f t="shared" ref="D343:E343" si="101">D344</f>
        <v>0</v>
      </c>
      <c r="E343" s="75">
        <f t="shared" si="101"/>
        <v>0</v>
      </c>
      <c r="F343" s="100" t="e">
        <f t="shared" si="99"/>
        <v>#DIV/0!</v>
      </c>
    </row>
    <row r="344" spans="1:6" ht="20.100000000000001" customHeight="1" x14ac:dyDescent="0.25">
      <c r="A344" s="74" t="str">
        <f>+[1]LIST!B140</f>
        <v>369</v>
      </c>
      <c r="B344" s="68" t="str">
        <f>+[1]LIST!C140</f>
        <v>Prijenosi između proračunskih korisnika istog proračuna</v>
      </c>
      <c r="C344" s="75"/>
      <c r="D344" s="75">
        <f t="shared" ref="D344:E344" si="102">D345+D346</f>
        <v>0</v>
      </c>
      <c r="E344" s="75">
        <f t="shared" si="102"/>
        <v>0</v>
      </c>
      <c r="F344" s="100" t="e">
        <f t="shared" si="99"/>
        <v>#DIV/0!</v>
      </c>
    </row>
    <row r="345" spans="1:6" ht="20.100000000000001" customHeight="1" x14ac:dyDescent="0.25">
      <c r="A345" s="67">
        <v>3693</v>
      </c>
      <c r="B345" s="56" t="s">
        <v>122</v>
      </c>
      <c r="C345" s="72"/>
      <c r="D345" s="72"/>
      <c r="E345" s="72"/>
      <c r="F345" s="100"/>
    </row>
    <row r="346" spans="1:6" ht="20.100000000000001" customHeight="1" x14ac:dyDescent="0.25">
      <c r="A346" s="67">
        <v>3694</v>
      </c>
      <c r="B346" s="56" t="s">
        <v>123</v>
      </c>
      <c r="C346" s="72"/>
      <c r="D346" s="72"/>
      <c r="E346" s="72"/>
      <c r="F346" s="100"/>
    </row>
    <row r="347" spans="1:6" ht="20.100000000000001" customHeight="1" x14ac:dyDescent="0.25">
      <c r="A347" s="68">
        <v>38</v>
      </c>
      <c r="B347" s="68" t="s">
        <v>124</v>
      </c>
      <c r="C347" s="75">
        <f>C348</f>
        <v>0</v>
      </c>
      <c r="D347" s="75">
        <f t="shared" ref="D347:E348" si="103">D348</f>
        <v>0</v>
      </c>
      <c r="E347" s="75">
        <f t="shared" si="103"/>
        <v>29695.16</v>
      </c>
      <c r="F347" s="100" t="e">
        <f t="shared" si="99"/>
        <v>#DIV/0!</v>
      </c>
    </row>
    <row r="348" spans="1:6" ht="20.100000000000001" customHeight="1" x14ac:dyDescent="0.25">
      <c r="A348" s="74" t="str">
        <f>+[1]LIST!B141</f>
        <v>381</v>
      </c>
      <c r="B348" s="68" t="str">
        <f>+[1]LIST!C141</f>
        <v>Tekuće donacije</v>
      </c>
      <c r="C348" s="75"/>
      <c r="D348" s="75">
        <f t="shared" si="103"/>
        <v>0</v>
      </c>
      <c r="E348" s="75">
        <f t="shared" si="103"/>
        <v>29695.16</v>
      </c>
      <c r="F348" s="100" t="e">
        <f t="shared" si="99"/>
        <v>#DIV/0!</v>
      </c>
    </row>
    <row r="349" spans="1:6" ht="20.100000000000001" customHeight="1" x14ac:dyDescent="0.25">
      <c r="A349" s="67">
        <v>3813</v>
      </c>
      <c r="B349" s="56" t="s">
        <v>126</v>
      </c>
      <c r="C349" s="72"/>
      <c r="D349" s="72"/>
      <c r="E349" s="72">
        <v>29695.16</v>
      </c>
      <c r="F349" s="100"/>
    </row>
    <row r="350" spans="1:6" ht="20.100000000000001" customHeight="1" x14ac:dyDescent="0.25">
      <c r="A350" s="68">
        <v>4</v>
      </c>
      <c r="B350" s="68" t="s">
        <v>5</v>
      </c>
      <c r="C350" s="75">
        <f>C351+C359</f>
        <v>0</v>
      </c>
      <c r="D350" s="75">
        <f t="shared" ref="D350:E350" si="104">D351+D359</f>
        <v>0</v>
      </c>
      <c r="E350" s="75">
        <f t="shared" si="104"/>
        <v>0</v>
      </c>
      <c r="F350" s="100" t="e">
        <f t="shared" si="99"/>
        <v>#DIV/0!</v>
      </c>
    </row>
    <row r="351" spans="1:6" ht="20.100000000000001" customHeight="1" x14ac:dyDescent="0.25">
      <c r="A351" s="68">
        <v>42</v>
      </c>
      <c r="B351" s="68" t="s">
        <v>127</v>
      </c>
      <c r="C351" s="75">
        <f>C352+C357</f>
        <v>0</v>
      </c>
      <c r="D351" s="75">
        <f t="shared" ref="D351:E351" si="105">D352+D357</f>
        <v>0</v>
      </c>
      <c r="E351" s="75">
        <f t="shared" si="105"/>
        <v>0</v>
      </c>
      <c r="F351" s="100" t="e">
        <f t="shared" si="99"/>
        <v>#DIV/0!</v>
      </c>
    </row>
    <row r="352" spans="1:6" ht="20.100000000000001" customHeight="1" x14ac:dyDescent="0.25">
      <c r="A352" s="74" t="str">
        <f>+[1]LIST!B142</f>
        <v>422</v>
      </c>
      <c r="B352" s="68" t="str">
        <f>+[1]LIST!C142</f>
        <v>Postrojenja i oprema</v>
      </c>
      <c r="C352" s="75"/>
      <c r="D352" s="75">
        <f t="shared" ref="D352:E352" si="106">D353+D354+D355+D356</f>
        <v>0</v>
      </c>
      <c r="E352" s="75">
        <f t="shared" si="106"/>
        <v>0</v>
      </c>
      <c r="F352" s="100" t="e">
        <f t="shared" si="99"/>
        <v>#DIV/0!</v>
      </c>
    </row>
    <row r="353" spans="1:6" ht="20.100000000000001" customHeight="1" x14ac:dyDescent="0.25">
      <c r="A353" s="67">
        <v>4221</v>
      </c>
      <c r="B353" s="56" t="s">
        <v>129</v>
      </c>
      <c r="C353" s="72"/>
      <c r="D353" s="72"/>
      <c r="E353" s="72"/>
      <c r="F353" s="100"/>
    </row>
    <row r="354" spans="1:6" ht="20.100000000000001" customHeight="1" x14ac:dyDescent="0.25">
      <c r="A354" s="67">
        <v>4222</v>
      </c>
      <c r="B354" s="56" t="s">
        <v>130</v>
      </c>
      <c r="C354" s="72"/>
      <c r="D354" s="72"/>
      <c r="E354" s="72"/>
      <c r="F354" s="100"/>
    </row>
    <row r="355" spans="1:6" ht="20.100000000000001" customHeight="1" x14ac:dyDescent="0.25">
      <c r="A355" s="67">
        <v>4223</v>
      </c>
      <c r="B355" s="56" t="s">
        <v>131</v>
      </c>
      <c r="C355" s="72"/>
      <c r="D355" s="72"/>
      <c r="E355" s="72"/>
      <c r="F355" s="100"/>
    </row>
    <row r="356" spans="1:6" x14ac:dyDescent="0.25">
      <c r="A356" s="67">
        <v>4227</v>
      </c>
      <c r="B356" s="56" t="s">
        <v>184</v>
      </c>
      <c r="C356" s="72"/>
      <c r="D356" s="72"/>
      <c r="E356" s="72"/>
      <c r="F356" s="100"/>
    </row>
    <row r="357" spans="1:6" x14ac:dyDescent="0.25">
      <c r="A357" s="74" t="str">
        <f>+[1]LIST!B143</f>
        <v>426</v>
      </c>
      <c r="B357" s="68" t="str">
        <f>+[1]LIST!C143</f>
        <v>Nematerijalna proizvedena imovina</v>
      </c>
      <c r="C357" s="75"/>
      <c r="D357" s="75">
        <f t="shared" ref="D357:E357" si="107">D358</f>
        <v>0</v>
      </c>
      <c r="E357" s="75">
        <f t="shared" si="107"/>
        <v>0</v>
      </c>
      <c r="F357" s="100" t="e">
        <f t="shared" si="99"/>
        <v>#DIV/0!</v>
      </c>
    </row>
    <row r="358" spans="1:6" x14ac:dyDescent="0.25">
      <c r="A358" s="67">
        <v>4264</v>
      </c>
      <c r="B358" s="56" t="s">
        <v>185</v>
      </c>
      <c r="C358" s="72"/>
      <c r="D358" s="72"/>
      <c r="E358" s="72"/>
      <c r="F358" s="100"/>
    </row>
    <row r="359" spans="1:6" ht="25.5" x14ac:dyDescent="0.25">
      <c r="A359" s="68">
        <v>45</v>
      </c>
      <c r="B359" s="68" t="s">
        <v>138</v>
      </c>
      <c r="C359" s="75">
        <f>C360</f>
        <v>0</v>
      </c>
      <c r="D359" s="75">
        <f t="shared" ref="D359:E360" si="108">D360</f>
        <v>0</v>
      </c>
      <c r="E359" s="75">
        <f t="shared" si="108"/>
        <v>0</v>
      </c>
      <c r="F359" s="100" t="e">
        <f t="shared" si="99"/>
        <v>#DIV/0!</v>
      </c>
    </row>
    <row r="360" spans="1:6" ht="25.5" x14ac:dyDescent="0.25">
      <c r="A360" s="74" t="str">
        <f>+[1]LIST!B144</f>
        <v>451</v>
      </c>
      <c r="B360" s="68" t="str">
        <f>+[1]LIST!C144</f>
        <v>Dodatna ulaganja na građevinskim objektima</v>
      </c>
      <c r="C360" s="75"/>
      <c r="D360" s="75">
        <f t="shared" si="108"/>
        <v>0</v>
      </c>
      <c r="E360" s="75">
        <f t="shared" si="108"/>
        <v>0</v>
      </c>
      <c r="F360" s="100" t="e">
        <f t="shared" si="99"/>
        <v>#DIV/0!</v>
      </c>
    </row>
    <row r="361" spans="1:6" x14ac:dyDescent="0.25">
      <c r="A361" s="67">
        <v>4511</v>
      </c>
      <c r="B361" s="56" t="s">
        <v>138</v>
      </c>
      <c r="C361" s="72"/>
      <c r="D361" s="72"/>
      <c r="E361" s="72">
        <v>0</v>
      </c>
      <c r="F361" s="100"/>
    </row>
    <row r="362" spans="1:6" s="110" customFormat="1" x14ac:dyDescent="0.25">
      <c r="A362" s="111" t="s">
        <v>205</v>
      </c>
      <c r="B362" s="55" t="s">
        <v>206</v>
      </c>
      <c r="C362" s="80">
        <f>C363+C403</f>
        <v>1450819</v>
      </c>
      <c r="D362" s="80">
        <f>D363+D403</f>
        <v>0</v>
      </c>
      <c r="E362" s="80">
        <f>E363+E403</f>
        <v>633118.4800000001</v>
      </c>
      <c r="F362" s="109"/>
    </row>
    <row r="363" spans="1:6" s="106" customFormat="1" x14ac:dyDescent="0.25">
      <c r="A363" s="68">
        <v>3</v>
      </c>
      <c r="B363" s="68" t="s">
        <v>3</v>
      </c>
      <c r="C363" s="75">
        <f>C364+C371+C397</f>
        <v>1450819</v>
      </c>
      <c r="D363" s="75">
        <f>D364+D371+D397</f>
        <v>0</v>
      </c>
      <c r="E363" s="75">
        <f>E364+E371+E397+E367</f>
        <v>630557.09000000008</v>
      </c>
      <c r="F363" s="100"/>
    </row>
    <row r="364" spans="1:6" s="106" customFormat="1" x14ac:dyDescent="0.25">
      <c r="A364" s="68">
        <v>31</v>
      </c>
      <c r="B364" s="68" t="s">
        <v>4</v>
      </c>
      <c r="C364" s="75">
        <f>C365+C369</f>
        <v>936213</v>
      </c>
      <c r="D364" s="75">
        <f t="shared" ref="D364:E364" si="109">D365+D369</f>
        <v>0</v>
      </c>
      <c r="E364" s="75">
        <f t="shared" si="109"/>
        <v>371522.03</v>
      </c>
      <c r="F364" s="100"/>
    </row>
    <row r="365" spans="1:6" s="106" customFormat="1" x14ac:dyDescent="0.25">
      <c r="A365" s="74">
        <v>311</v>
      </c>
      <c r="B365" s="68" t="s">
        <v>24</v>
      </c>
      <c r="C365" s="75">
        <v>803617</v>
      </c>
      <c r="D365" s="75"/>
      <c r="E365" s="75">
        <f>E366</f>
        <v>319418.33</v>
      </c>
      <c r="F365" s="100"/>
    </row>
    <row r="366" spans="1:6" x14ac:dyDescent="0.25">
      <c r="A366" s="67">
        <v>3111</v>
      </c>
      <c r="B366" s="56" t="s">
        <v>200</v>
      </c>
      <c r="C366" s="72"/>
      <c r="D366" s="72"/>
      <c r="E366" s="72">
        <v>319418.33</v>
      </c>
      <c r="F366" s="100"/>
    </row>
    <row r="367" spans="1:6" x14ac:dyDescent="0.25">
      <c r="A367" s="74">
        <v>312</v>
      </c>
      <c r="B367" s="56"/>
      <c r="C367" s="72"/>
      <c r="D367" s="72"/>
      <c r="E367" s="75">
        <f>E368</f>
        <v>12486</v>
      </c>
      <c r="F367" s="100"/>
    </row>
    <row r="368" spans="1:6" x14ac:dyDescent="0.25">
      <c r="A368" s="67">
        <v>3121</v>
      </c>
      <c r="B368" s="56"/>
      <c r="C368" s="72"/>
      <c r="D368" s="72"/>
      <c r="E368" s="72">
        <v>12486</v>
      </c>
      <c r="F368" s="100"/>
    </row>
    <row r="369" spans="1:6" s="106" customFormat="1" x14ac:dyDescent="0.25">
      <c r="A369" s="74">
        <v>313</v>
      </c>
      <c r="B369" s="68" t="s">
        <v>86</v>
      </c>
      <c r="C369" s="75">
        <v>132596</v>
      </c>
      <c r="D369" s="75"/>
      <c r="E369" s="75">
        <f>E370</f>
        <v>52103.7</v>
      </c>
      <c r="F369" s="100"/>
    </row>
    <row r="370" spans="1:6" x14ac:dyDescent="0.25">
      <c r="A370" s="67">
        <v>3132</v>
      </c>
      <c r="B370" s="56" t="s">
        <v>207</v>
      </c>
      <c r="C370" s="72"/>
      <c r="D370" s="72"/>
      <c r="E370" s="72">
        <v>52103.7</v>
      </c>
      <c r="F370" s="100"/>
    </row>
    <row r="371" spans="1:6" s="106" customFormat="1" x14ac:dyDescent="0.25">
      <c r="A371" s="68">
        <v>32</v>
      </c>
      <c r="B371" s="68" t="s">
        <v>12</v>
      </c>
      <c r="C371" s="75">
        <f>C372+C375+C382+C392</f>
        <v>512516</v>
      </c>
      <c r="D371" s="75">
        <f>D372+D375+D382+D392</f>
        <v>0</v>
      </c>
      <c r="E371" s="75">
        <f>E372+E375+E382+E392</f>
        <v>240878.15000000002</v>
      </c>
      <c r="F371" s="100"/>
    </row>
    <row r="372" spans="1:6" s="106" customFormat="1" x14ac:dyDescent="0.25">
      <c r="A372" s="74">
        <v>321</v>
      </c>
      <c r="B372" s="68" t="s">
        <v>26</v>
      </c>
      <c r="C372" s="75">
        <f>C373+C374</f>
        <v>0</v>
      </c>
      <c r="D372" s="75">
        <f t="shared" ref="D372:E372" si="110">D373+D374</f>
        <v>0</v>
      </c>
      <c r="E372" s="75">
        <f t="shared" si="110"/>
        <v>12344.310000000001</v>
      </c>
      <c r="F372" s="100"/>
    </row>
    <row r="373" spans="1:6" s="106" customFormat="1" x14ac:dyDescent="0.25">
      <c r="A373" s="67">
        <v>3211</v>
      </c>
      <c r="B373" s="68"/>
      <c r="C373" s="75"/>
      <c r="D373" s="75"/>
      <c r="E373" s="72">
        <v>2480.87</v>
      </c>
      <c r="F373" s="100"/>
    </row>
    <row r="374" spans="1:6" s="106" customFormat="1" x14ac:dyDescent="0.25">
      <c r="A374" s="67">
        <v>3212</v>
      </c>
      <c r="B374" s="68"/>
      <c r="C374" s="75"/>
      <c r="D374" s="75"/>
      <c r="E374" s="72">
        <v>9863.44</v>
      </c>
      <c r="F374" s="100"/>
    </row>
    <row r="375" spans="1:6" s="106" customFormat="1" x14ac:dyDescent="0.25">
      <c r="A375" s="74">
        <v>322</v>
      </c>
      <c r="B375" s="68" t="s">
        <v>90</v>
      </c>
      <c r="C375" s="75">
        <v>359879</v>
      </c>
      <c r="D375" s="75"/>
      <c r="E375" s="75">
        <f>E376+E377+E378+E379+E380+E381</f>
        <v>128223.67</v>
      </c>
      <c r="F375" s="100"/>
    </row>
    <row r="376" spans="1:6" s="106" customFormat="1" x14ac:dyDescent="0.25">
      <c r="A376" s="67">
        <v>3221</v>
      </c>
      <c r="B376" s="70" t="s">
        <v>91</v>
      </c>
      <c r="C376" s="75"/>
      <c r="D376" s="75"/>
      <c r="E376" s="72">
        <v>5383.26</v>
      </c>
      <c r="F376" s="100"/>
    </row>
    <row r="377" spans="1:6" x14ac:dyDescent="0.25">
      <c r="A377" s="67">
        <v>3222</v>
      </c>
      <c r="B377" s="70" t="s">
        <v>201</v>
      </c>
      <c r="C377" s="72"/>
      <c r="D377" s="72"/>
      <c r="E377" s="72">
        <v>115980.2</v>
      </c>
      <c r="F377" s="100"/>
    </row>
    <row r="378" spans="1:6" x14ac:dyDescent="0.25">
      <c r="A378" s="67">
        <v>3223</v>
      </c>
      <c r="B378" s="70" t="s">
        <v>93</v>
      </c>
      <c r="C378" s="72"/>
      <c r="D378" s="72"/>
      <c r="E378" s="72">
        <v>2333.91</v>
      </c>
      <c r="F378" s="100"/>
    </row>
    <row r="379" spans="1:6" ht="25.5" x14ac:dyDescent="0.25">
      <c r="A379" s="67">
        <v>3224</v>
      </c>
      <c r="B379" s="70" t="s">
        <v>176</v>
      </c>
      <c r="C379" s="72"/>
      <c r="D379" s="72"/>
      <c r="E379" s="72">
        <v>1530.49</v>
      </c>
      <c r="F379" s="100"/>
    </row>
    <row r="380" spans="1:6" x14ac:dyDescent="0.25">
      <c r="A380" s="67">
        <v>3225</v>
      </c>
      <c r="B380" s="70" t="s">
        <v>95</v>
      </c>
      <c r="C380" s="72"/>
      <c r="D380" s="72"/>
      <c r="E380" s="72">
        <v>1754.67</v>
      </c>
      <c r="F380" s="100"/>
    </row>
    <row r="381" spans="1:6" x14ac:dyDescent="0.25">
      <c r="A381" s="67">
        <v>3227</v>
      </c>
      <c r="B381" s="70" t="s">
        <v>231</v>
      </c>
      <c r="C381" s="72"/>
      <c r="D381" s="72"/>
      <c r="E381" s="72">
        <v>1241.1400000000001</v>
      </c>
      <c r="F381" s="100"/>
    </row>
    <row r="382" spans="1:6" s="106" customFormat="1" x14ac:dyDescent="0.25">
      <c r="A382" s="74">
        <v>323</v>
      </c>
      <c r="B382" s="68" t="s">
        <v>97</v>
      </c>
      <c r="C382" s="75">
        <v>82704</v>
      </c>
      <c r="D382" s="75"/>
      <c r="E382" s="75">
        <f>E383+E384+E386+E387+E389+E390+E391+E385+E388</f>
        <v>88985.97</v>
      </c>
      <c r="F382" s="100"/>
    </row>
    <row r="383" spans="1:6" s="106" customFormat="1" x14ac:dyDescent="0.25">
      <c r="A383" s="67">
        <v>3231</v>
      </c>
      <c r="B383" s="56" t="s">
        <v>98</v>
      </c>
      <c r="C383" s="75"/>
      <c r="D383" s="75"/>
      <c r="E383" s="72">
        <v>2251.75</v>
      </c>
      <c r="F383" s="100"/>
    </row>
    <row r="384" spans="1:6" s="106" customFormat="1" x14ac:dyDescent="0.25">
      <c r="A384" s="67">
        <v>3232</v>
      </c>
      <c r="B384" s="56" t="s">
        <v>177</v>
      </c>
      <c r="C384" s="75"/>
      <c r="D384" s="75"/>
      <c r="E384" s="72">
        <v>7442.08</v>
      </c>
      <c r="F384" s="100"/>
    </row>
    <row r="385" spans="1:6" s="106" customFormat="1" x14ac:dyDescent="0.25">
      <c r="A385" s="67">
        <v>3233</v>
      </c>
      <c r="B385" s="56" t="s">
        <v>100</v>
      </c>
      <c r="C385" s="75"/>
      <c r="D385" s="75"/>
      <c r="E385" s="72">
        <v>4200</v>
      </c>
      <c r="F385" s="100"/>
    </row>
    <row r="386" spans="1:6" s="106" customFormat="1" x14ac:dyDescent="0.25">
      <c r="A386" s="67">
        <v>3234</v>
      </c>
      <c r="B386" s="56" t="s">
        <v>101</v>
      </c>
      <c r="C386" s="75"/>
      <c r="D386" s="75"/>
      <c r="E386" s="72">
        <v>1620.96</v>
      </c>
      <c r="F386" s="100"/>
    </row>
    <row r="387" spans="1:6" s="106" customFormat="1" x14ac:dyDescent="0.25">
      <c r="A387" s="67">
        <v>3235</v>
      </c>
      <c r="B387" s="56" t="s">
        <v>102</v>
      </c>
      <c r="C387" s="75"/>
      <c r="D387" s="75"/>
      <c r="E387" s="72">
        <v>3000</v>
      </c>
      <c r="F387" s="100"/>
    </row>
    <row r="388" spans="1:6" s="106" customFormat="1" x14ac:dyDescent="0.25">
      <c r="A388" s="67">
        <v>3236</v>
      </c>
      <c r="B388" s="56" t="s">
        <v>103</v>
      </c>
      <c r="C388" s="75"/>
      <c r="D388" s="75"/>
      <c r="E388" s="72">
        <v>728.4</v>
      </c>
      <c r="F388" s="100"/>
    </row>
    <row r="389" spans="1:6" x14ac:dyDescent="0.25">
      <c r="A389" s="67">
        <v>3237</v>
      </c>
      <c r="B389" s="56" t="s">
        <v>104</v>
      </c>
      <c r="C389" s="72"/>
      <c r="D389" s="72"/>
      <c r="E389" s="72">
        <v>25490.720000000001</v>
      </c>
      <c r="F389" s="100"/>
    </row>
    <row r="390" spans="1:6" x14ac:dyDescent="0.25">
      <c r="A390" s="67">
        <v>3238</v>
      </c>
      <c r="B390" s="56" t="s">
        <v>105</v>
      </c>
      <c r="C390" s="72"/>
      <c r="D390" s="72"/>
      <c r="E390" s="72">
        <v>4413.3</v>
      </c>
      <c r="F390" s="100"/>
    </row>
    <row r="391" spans="1:6" x14ac:dyDescent="0.25">
      <c r="A391" s="67">
        <v>3239</v>
      </c>
      <c r="B391" s="56" t="s">
        <v>106</v>
      </c>
      <c r="C391" s="72"/>
      <c r="D391" s="72"/>
      <c r="E391" s="72">
        <v>39838.76</v>
      </c>
      <c r="F391" s="100"/>
    </row>
    <row r="392" spans="1:6" s="106" customFormat="1" x14ac:dyDescent="0.25">
      <c r="A392" s="74">
        <v>329</v>
      </c>
      <c r="B392" s="68" t="s">
        <v>208</v>
      </c>
      <c r="C392" s="75">
        <v>69933</v>
      </c>
      <c r="D392" s="75"/>
      <c r="E392" s="75">
        <f>E393+E394+E396+E395</f>
        <v>11324.2</v>
      </c>
      <c r="F392" s="100"/>
    </row>
    <row r="393" spans="1:6" s="106" customFormat="1" x14ac:dyDescent="0.25">
      <c r="A393" s="67">
        <v>3292</v>
      </c>
      <c r="B393" s="56" t="s">
        <v>108</v>
      </c>
      <c r="C393" s="75"/>
      <c r="D393" s="75"/>
      <c r="E393" s="72">
        <v>1367.69</v>
      </c>
      <c r="F393" s="100"/>
    </row>
    <row r="394" spans="1:6" s="106" customFormat="1" x14ac:dyDescent="0.25">
      <c r="A394" s="67">
        <v>3293</v>
      </c>
      <c r="B394" s="56" t="s">
        <v>109</v>
      </c>
      <c r="C394" s="75"/>
      <c r="D394" s="75"/>
      <c r="E394" s="72">
        <v>4604.26</v>
      </c>
      <c r="F394" s="100"/>
    </row>
    <row r="395" spans="1:6" s="106" customFormat="1" x14ac:dyDescent="0.25">
      <c r="A395" s="67">
        <v>3294</v>
      </c>
      <c r="B395" s="56" t="s">
        <v>242</v>
      </c>
      <c r="C395" s="75"/>
      <c r="D395" s="75"/>
      <c r="E395" s="72">
        <v>35</v>
      </c>
      <c r="F395" s="100"/>
    </row>
    <row r="396" spans="1:6" x14ac:dyDescent="0.25">
      <c r="A396" s="67">
        <v>3299</v>
      </c>
      <c r="B396" s="56" t="s">
        <v>107</v>
      </c>
      <c r="C396" s="72"/>
      <c r="D396" s="72"/>
      <c r="E396" s="72">
        <v>5317.25</v>
      </c>
      <c r="F396" s="100"/>
    </row>
    <row r="397" spans="1:6" s="106" customFormat="1" x14ac:dyDescent="0.25">
      <c r="A397" s="68">
        <v>34</v>
      </c>
      <c r="B397" s="68" t="s">
        <v>112</v>
      </c>
      <c r="C397" s="75">
        <f>C398</f>
        <v>2090</v>
      </c>
      <c r="D397" s="75"/>
      <c r="E397" s="75">
        <f>E398</f>
        <v>5670.91</v>
      </c>
      <c r="F397" s="100"/>
    </row>
    <row r="398" spans="1:6" x14ac:dyDescent="0.25">
      <c r="A398" s="74">
        <v>343</v>
      </c>
      <c r="B398" s="56" t="s">
        <v>115</v>
      </c>
      <c r="C398" s="72">
        <v>2090</v>
      </c>
      <c r="D398" s="72"/>
      <c r="E398" s="72">
        <f>E399+E401+E400</f>
        <v>5670.91</v>
      </c>
      <c r="F398" s="100"/>
    </row>
    <row r="399" spans="1:6" x14ac:dyDescent="0.25">
      <c r="A399" s="67">
        <v>3431</v>
      </c>
      <c r="B399" s="56" t="s">
        <v>232</v>
      </c>
      <c r="C399" s="72"/>
      <c r="D399" s="72"/>
      <c r="E399" s="72">
        <v>5629</v>
      </c>
      <c r="F399" s="100"/>
    </row>
    <row r="400" spans="1:6" x14ac:dyDescent="0.25">
      <c r="A400" s="67">
        <v>3433</v>
      </c>
      <c r="B400" s="56" t="s">
        <v>243</v>
      </c>
      <c r="C400" s="72"/>
      <c r="D400" s="72"/>
      <c r="E400" s="72">
        <v>26.73</v>
      </c>
      <c r="F400" s="100"/>
    </row>
    <row r="401" spans="1:6" x14ac:dyDescent="0.25">
      <c r="A401" s="67">
        <v>3434</v>
      </c>
      <c r="B401" s="56" t="s">
        <v>233</v>
      </c>
      <c r="C401" s="72"/>
      <c r="D401" s="72"/>
      <c r="E401" s="72">
        <v>15.18</v>
      </c>
      <c r="F401" s="100"/>
    </row>
    <row r="402" spans="1:6" x14ac:dyDescent="0.25">
      <c r="A402" s="67"/>
      <c r="B402" s="56"/>
      <c r="C402" s="72"/>
      <c r="D402" s="72"/>
      <c r="E402" s="72"/>
      <c r="F402" s="100"/>
    </row>
    <row r="403" spans="1:6" x14ac:dyDescent="0.25">
      <c r="A403" s="68">
        <v>4</v>
      </c>
      <c r="B403" s="56" t="s">
        <v>5</v>
      </c>
      <c r="C403" s="72">
        <f>C404</f>
        <v>0</v>
      </c>
      <c r="D403" s="72">
        <f t="shared" ref="D403:D404" si="111">D404</f>
        <v>0</v>
      </c>
      <c r="E403" s="72">
        <f>E404</f>
        <v>2561.39</v>
      </c>
      <c r="F403" s="100"/>
    </row>
    <row r="404" spans="1:6" ht="25.5" x14ac:dyDescent="0.25">
      <c r="A404" s="68">
        <v>42</v>
      </c>
      <c r="B404" s="56" t="s">
        <v>127</v>
      </c>
      <c r="C404" s="72">
        <f>C405</f>
        <v>0</v>
      </c>
      <c r="D404" s="72">
        <f t="shared" si="111"/>
        <v>0</v>
      </c>
      <c r="E404" s="72">
        <f>E405</f>
        <v>2561.39</v>
      </c>
      <c r="F404" s="100"/>
    </row>
    <row r="405" spans="1:6" s="106" customFormat="1" x14ac:dyDescent="0.25">
      <c r="A405" s="74">
        <v>422</v>
      </c>
      <c r="B405" s="68" t="s">
        <v>128</v>
      </c>
      <c r="C405" s="75">
        <f>C407</f>
        <v>0</v>
      </c>
      <c r="D405" s="75">
        <f>D407</f>
        <v>0</v>
      </c>
      <c r="E405" s="75">
        <f>E406+E407+E408</f>
        <v>2561.39</v>
      </c>
      <c r="F405" s="100"/>
    </row>
    <row r="406" spans="1:6" s="114" customFormat="1" x14ac:dyDescent="0.25">
      <c r="A406" s="67">
        <v>4221</v>
      </c>
      <c r="B406" s="56" t="s">
        <v>244</v>
      </c>
      <c r="C406" s="72"/>
      <c r="D406" s="72"/>
      <c r="E406" s="72">
        <v>200</v>
      </c>
      <c r="F406" s="107"/>
    </row>
    <row r="407" spans="1:6" x14ac:dyDescent="0.25">
      <c r="A407" s="67">
        <v>4223</v>
      </c>
      <c r="B407" s="56" t="s">
        <v>209</v>
      </c>
      <c r="C407" s="72"/>
      <c r="D407" s="72"/>
      <c r="E407" s="72">
        <v>2060.4899999999998</v>
      </c>
      <c r="F407" s="100"/>
    </row>
    <row r="408" spans="1:6" x14ac:dyDescent="0.25">
      <c r="A408" s="67">
        <v>4227</v>
      </c>
      <c r="B408" s="56" t="s">
        <v>245</v>
      </c>
      <c r="C408" s="72"/>
      <c r="D408" s="72"/>
      <c r="E408" s="72">
        <v>300.89999999999998</v>
      </c>
      <c r="F408" s="100"/>
    </row>
    <row r="409" spans="1:6" x14ac:dyDescent="0.25">
      <c r="A409" s="55" t="str">
        <f>+[1]LIST!B145</f>
        <v>8.5.1</v>
      </c>
      <c r="B409" s="55" t="str">
        <f>+[1]LIST!C145</f>
        <v>Namjenski primici - proračunski korisnici</v>
      </c>
      <c r="C409" s="80">
        <f>C410</f>
        <v>0</v>
      </c>
      <c r="D409" s="80">
        <f t="shared" ref="D409:E409" si="112">D410</f>
        <v>0</v>
      </c>
      <c r="E409" s="80">
        <f t="shared" si="112"/>
        <v>0</v>
      </c>
      <c r="F409" s="100" t="e">
        <f t="shared" si="99"/>
        <v>#DIV/0!</v>
      </c>
    </row>
    <row r="410" spans="1:6" ht="25.5" x14ac:dyDescent="0.25">
      <c r="A410" s="52">
        <v>5</v>
      </c>
      <c r="B410" s="68" t="s">
        <v>9</v>
      </c>
      <c r="C410" s="75">
        <f>C411+C414</f>
        <v>0</v>
      </c>
      <c r="D410" s="75">
        <f t="shared" ref="D410:E410" si="113">D411+D414</f>
        <v>0</v>
      </c>
      <c r="E410" s="75">
        <f t="shared" si="113"/>
        <v>0</v>
      </c>
      <c r="F410" s="100" t="e">
        <f t="shared" si="99"/>
        <v>#DIV/0!</v>
      </c>
    </row>
    <row r="411" spans="1:6" ht="25.5" x14ac:dyDescent="0.25">
      <c r="A411" s="52">
        <v>54</v>
      </c>
      <c r="B411" s="68" t="s">
        <v>203</v>
      </c>
      <c r="C411" s="75">
        <f>C412</f>
        <v>0</v>
      </c>
      <c r="D411" s="75">
        <f t="shared" ref="D411:E412" si="114">D412</f>
        <v>0</v>
      </c>
      <c r="E411" s="75">
        <f>E412</f>
        <v>0</v>
      </c>
      <c r="F411" s="100"/>
    </row>
    <row r="412" spans="1:6" ht="38.25" x14ac:dyDescent="0.25">
      <c r="A412" s="85">
        <v>544</v>
      </c>
      <c r="B412" s="52" t="s">
        <v>204</v>
      </c>
      <c r="C412" s="75"/>
      <c r="D412" s="75">
        <f t="shared" si="114"/>
        <v>0</v>
      </c>
      <c r="E412" s="75">
        <f t="shared" si="114"/>
        <v>0</v>
      </c>
      <c r="F412" s="100"/>
    </row>
    <row r="413" spans="1:6" ht="38.25" x14ac:dyDescent="0.25">
      <c r="A413" s="71">
        <v>5443</v>
      </c>
      <c r="B413" s="70" t="s">
        <v>204</v>
      </c>
      <c r="C413" s="72"/>
      <c r="D413" s="72"/>
      <c r="E413" s="72"/>
      <c r="F413" s="100"/>
    </row>
    <row r="414" spans="1:6" x14ac:dyDescent="0.25">
      <c r="A414" s="52"/>
      <c r="B414" s="52"/>
      <c r="C414" s="75"/>
      <c r="D414" s="75"/>
      <c r="E414" s="75"/>
      <c r="F414" s="100"/>
    </row>
    <row r="415" spans="1:6" x14ac:dyDescent="0.25">
      <c r="A415" s="85"/>
      <c r="B415" s="68"/>
      <c r="C415" s="75"/>
      <c r="D415" s="75"/>
      <c r="E415" s="75"/>
      <c r="F415" s="100"/>
    </row>
    <row r="416" spans="1:6" x14ac:dyDescent="0.25">
      <c r="A416" s="71"/>
      <c r="B416" s="56"/>
      <c r="C416" s="72"/>
      <c r="D416" s="72"/>
      <c r="E416" s="72"/>
      <c r="F416" s="100"/>
    </row>
    <row r="417" spans="1:6" x14ac:dyDescent="0.25">
      <c r="A417" s="56"/>
      <c r="B417" s="56"/>
      <c r="C417" s="72"/>
      <c r="D417" s="72"/>
      <c r="E417" s="72"/>
      <c r="F417" s="100"/>
    </row>
    <row r="418" spans="1:6" x14ac:dyDescent="0.25">
      <c r="F418" s="103"/>
    </row>
  </sheetData>
  <protectedRanges>
    <protectedRange algorithmName="SHA-512" hashValue="R8frfBQ/MhInQYm+jLEgMwgPwCkrGPIUaxyIFLRSCn/+fIsUU6bmJDax/r7gTh2PEAEvgODYwg0rRRjqSM/oww==" saltValue="tbZzHO5lCNHCDH5y3XGZag==" spinCount="100000" sqref="E34" name="Range1_2"/>
  </protectedRanges>
  <mergeCells count="3">
    <mergeCell ref="A2:F2"/>
    <mergeCell ref="A4:B4"/>
    <mergeCell ref="A60:B60"/>
  </mergeCells>
  <conditionalFormatting sqref="E33">
    <cfRule type="cellIs" dxfId="1" priority="2" operator="lessThan">
      <formula>-0.001</formula>
    </cfRule>
  </conditionalFormatting>
  <conditionalFormatting sqref="E34">
    <cfRule type="cellIs" dxfId="0" priority="1" operator="lessThan">
      <formula>-0.001</formula>
    </cfRule>
  </conditionalFormatting>
  <pageMargins left="0.7" right="0.7" top="0.75" bottom="0.75" header="0.3" footer="0.3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Račun fin prema izvorima f</vt:lpstr>
      <vt:lpstr>Izvještaj po organizacijskoj </vt:lpstr>
      <vt:lpstr>Izvještaj po programskoj</vt:lpstr>
      <vt:lpstr>'Izvještaj po organizacijskoj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Pavle Radonic</cp:lastModifiedBy>
  <cp:lastPrinted>2025-07-30T11:02:04Z</cp:lastPrinted>
  <dcterms:created xsi:type="dcterms:W3CDTF">2022-08-12T12:51:27Z</dcterms:created>
  <dcterms:modified xsi:type="dcterms:W3CDTF">2026-03-11T13:48:09Z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proračuna JLP(R)S.xlsx</vt:lpwstr>
  </property>
</Properties>
</file>