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orisnik\Desktop\godišnji izvještaj\"/>
    </mc:Choice>
  </mc:AlternateContent>
  <xr:revisionPtr revIDLastSave="0" documentId="13_ncr:1_{C5C6E776-173C-4D00-BEA3-D07E2EA568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G299" i="9"/>
  <c r="F299" i="9"/>
  <c r="E299" i="9"/>
  <c r="B299" i="9" s="1"/>
  <c r="H298" i="9"/>
  <c r="G298" i="9"/>
  <c r="F298" i="9"/>
  <c r="H297" i="9"/>
  <c r="E297" i="9" s="1"/>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L269" i="9"/>
  <c r="E269" i="9"/>
  <c r="M268" i="9"/>
  <c r="L268" i="9"/>
  <c r="E268" i="9"/>
  <c r="M267" i="9"/>
  <c r="L267" i="9"/>
  <c r="E267" i="9"/>
  <c r="M266" i="9"/>
  <c r="L266" i="9"/>
  <c r="E266" i="9"/>
  <c r="M265" i="9"/>
  <c r="L265" i="9"/>
  <c r="E265" i="9"/>
  <c r="M264" i="9"/>
  <c r="F264" i="9" s="1"/>
  <c r="B264" i="9" s="1"/>
  <c r="L264" i="9"/>
  <c r="E264" i="9"/>
  <c r="M263" i="9"/>
  <c r="F263" i="9" s="1"/>
  <c r="B263" i="9" s="1"/>
  <c r="L263" i="9"/>
  <c r="E263" i="9"/>
  <c r="M262" i="9"/>
  <c r="F262" i="9" s="1"/>
  <c r="L262" i="9"/>
  <c r="E262" i="9"/>
  <c r="M261" i="9"/>
  <c r="F261" i="9" s="1"/>
  <c r="L261" i="9"/>
  <c r="E261" i="9"/>
  <c r="M260" i="9"/>
  <c r="L260" i="9"/>
  <c r="E260" i="9"/>
  <c r="M259" i="9"/>
  <c r="L259" i="9"/>
  <c r="F259" i="9" s="1"/>
  <c r="E259" i="9"/>
  <c r="M258" i="9"/>
  <c r="L258" i="9"/>
  <c r="F258" i="9" s="1"/>
  <c r="B258" i="9" s="1"/>
  <c r="E258" i="9"/>
  <c r="M257" i="9"/>
  <c r="L257" i="9"/>
  <c r="E257" i="9"/>
  <c r="M256" i="9"/>
  <c r="F256" i="9" s="1"/>
  <c r="B256" i="9" s="1"/>
  <c r="L256" i="9"/>
  <c r="E256" i="9"/>
  <c r="M255" i="9"/>
  <c r="F255" i="9" s="1"/>
  <c r="B255" i="9" s="1"/>
  <c r="L255" i="9"/>
  <c r="E255" i="9"/>
  <c r="M254" i="9"/>
  <c r="L254" i="9"/>
  <c r="F254" i="9"/>
  <c r="E254" i="9"/>
  <c r="M253" i="9"/>
  <c r="F253" i="9" s="1"/>
  <c r="L253" i="9"/>
  <c r="E253" i="9"/>
  <c r="M252" i="9"/>
  <c r="L252" i="9"/>
  <c r="E252" i="9"/>
  <c r="M251" i="9"/>
  <c r="L251" i="9"/>
  <c r="E251" i="9"/>
  <c r="M250" i="9"/>
  <c r="L250" i="9"/>
  <c r="E250" i="9"/>
  <c r="M249" i="9"/>
  <c r="L249" i="9"/>
  <c r="E249" i="9"/>
  <c r="M248" i="9"/>
  <c r="F248" i="9" s="1"/>
  <c r="B248" i="9" s="1"/>
  <c r="L248" i="9"/>
  <c r="E248" i="9"/>
  <c r="M247" i="9"/>
  <c r="L247" i="9"/>
  <c r="F247" i="9"/>
  <c r="B247" i="9" s="1"/>
  <c r="E247" i="9"/>
  <c r="M246" i="9"/>
  <c r="F246" i="9" s="1"/>
  <c r="L246" i="9"/>
  <c r="E246" i="9"/>
  <c r="M245" i="9"/>
  <c r="F245" i="9" s="1"/>
  <c r="L245" i="9"/>
  <c r="E245" i="9"/>
  <c r="B245" i="9" s="1"/>
  <c r="M244" i="9"/>
  <c r="L244" i="9"/>
  <c r="E244" i="9"/>
  <c r="M243" i="9"/>
  <c r="L243" i="9"/>
  <c r="F243" i="9" s="1"/>
  <c r="E243" i="9"/>
  <c r="M242" i="9"/>
  <c r="L242" i="9"/>
  <c r="F242" i="9" s="1"/>
  <c r="B242" i="9" s="1"/>
  <c r="E242" i="9"/>
  <c r="M241" i="9"/>
  <c r="L241" i="9"/>
  <c r="E241" i="9"/>
  <c r="M240" i="9"/>
  <c r="F240" i="9" s="1"/>
  <c r="B240" i="9" s="1"/>
  <c r="L240" i="9"/>
  <c r="E240" i="9"/>
  <c r="M239" i="9"/>
  <c r="F239" i="9" s="1"/>
  <c r="B239" i="9" s="1"/>
  <c r="L239" i="9"/>
  <c r="E239" i="9"/>
  <c r="M238" i="9"/>
  <c r="L238" i="9"/>
  <c r="F238" i="9"/>
  <c r="E238" i="9"/>
  <c r="M237" i="9"/>
  <c r="F237" i="9" s="1"/>
  <c r="L237" i="9"/>
  <c r="E237" i="9"/>
  <c r="M236" i="9"/>
  <c r="L236" i="9"/>
  <c r="E236" i="9"/>
  <c r="M235" i="9"/>
  <c r="L235" i="9"/>
  <c r="E235" i="9"/>
  <c r="M234" i="9"/>
  <c r="L234" i="9"/>
  <c r="F234" i="9" s="1"/>
  <c r="B234" i="9" s="1"/>
  <c r="E234" i="9"/>
  <c r="M233" i="9"/>
  <c r="L233" i="9"/>
  <c r="E233" i="9"/>
  <c r="M232" i="9"/>
  <c r="F232" i="9" s="1"/>
  <c r="B232" i="9" s="1"/>
  <c r="L232" i="9"/>
  <c r="E232" i="9"/>
  <c r="M231" i="9"/>
  <c r="F231" i="9" s="1"/>
  <c r="B231" i="9" s="1"/>
  <c r="L231" i="9"/>
  <c r="E231" i="9"/>
  <c r="M230" i="9"/>
  <c r="F230" i="9" s="1"/>
  <c r="L230" i="9"/>
  <c r="E230" i="9"/>
  <c r="M229" i="9"/>
  <c r="F229" i="9" s="1"/>
  <c r="L229" i="9"/>
  <c r="E229" i="9"/>
  <c r="M228" i="9"/>
  <c r="L228" i="9"/>
  <c r="E228" i="9"/>
  <c r="M227" i="9"/>
  <c r="L227" i="9"/>
  <c r="F227" i="9" s="1"/>
  <c r="E227" i="9"/>
  <c r="M226" i="9"/>
  <c r="L226" i="9"/>
  <c r="E226" i="9"/>
  <c r="M225" i="9"/>
  <c r="L225" i="9"/>
  <c r="E225" i="9"/>
  <c r="M224" i="9"/>
  <c r="F224" i="9" s="1"/>
  <c r="B224" i="9" s="1"/>
  <c r="L224" i="9"/>
  <c r="E224" i="9"/>
  <c r="M223" i="9"/>
  <c r="F223" i="9" s="1"/>
  <c r="B223" i="9" s="1"/>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c r="E216" i="9"/>
  <c r="B216" i="9"/>
  <c r="M215" i="9"/>
  <c r="L215" i="9"/>
  <c r="E215" i="9"/>
  <c r="M214" i="9"/>
  <c r="L214" i="9"/>
  <c r="F214" i="9"/>
  <c r="E214" i="9"/>
  <c r="B214" i="9" s="1"/>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E150" i="9"/>
  <c r="B150" i="9" s="1"/>
  <c r="H149" i="9"/>
  <c r="G149" i="9"/>
  <c r="E149" i="9" s="1"/>
  <c r="B149" i="9" s="1"/>
  <c r="F149" i="9"/>
  <c r="H148" i="9"/>
  <c r="G148" i="9"/>
  <c r="F148" i="9"/>
  <c r="H147" i="9"/>
  <c r="G147" i="9"/>
  <c r="E147" i="9" s="1"/>
  <c r="B147" i="9" s="1"/>
  <c r="F147" i="9"/>
  <c r="H146" i="9"/>
  <c r="G146" i="9"/>
  <c r="E146" i="9" s="1"/>
  <c r="B146" i="9" s="1"/>
  <c r="F146" i="9"/>
  <c r="H145" i="9"/>
  <c r="E145" i="9" s="1"/>
  <c r="B145" i="9" s="1"/>
  <c r="G145" i="9"/>
  <c r="F145" i="9"/>
  <c r="H144" i="9"/>
  <c r="E144" i="9" s="1"/>
  <c r="B144" i="9" s="1"/>
  <c r="G144" i="9"/>
  <c r="F144" i="9"/>
  <c r="H143" i="9"/>
  <c r="F143" i="9"/>
  <c r="H142" i="9"/>
  <c r="G142" i="9"/>
  <c r="F142" i="9"/>
  <c r="E142" i="9"/>
  <c r="B142" i="9" s="1"/>
  <c r="H141" i="9"/>
  <c r="G141" i="9"/>
  <c r="E141" i="9" s="1"/>
  <c r="B141" i="9" s="1"/>
  <c r="F141" i="9"/>
  <c r="H140" i="9"/>
  <c r="G140" i="9"/>
  <c r="F140" i="9"/>
  <c r="H139" i="9"/>
  <c r="G139" i="9"/>
  <c r="F139" i="9"/>
  <c r="H138" i="9"/>
  <c r="G138" i="9"/>
  <c r="F138" i="9"/>
  <c r="H137" i="9"/>
  <c r="E137" i="9" s="1"/>
  <c r="G137" i="9"/>
  <c r="F137" i="9"/>
  <c r="H136" i="9"/>
  <c r="E136" i="9" s="1"/>
  <c r="B136" i="9" s="1"/>
  <c r="G136" i="9"/>
  <c r="F136" i="9"/>
  <c r="H135" i="9"/>
  <c r="E135" i="9" s="1"/>
  <c r="B135" i="9" s="1"/>
  <c r="G135" i="9"/>
  <c r="F135" i="9"/>
  <c r="H134" i="9"/>
  <c r="G134" i="9"/>
  <c r="F134" i="9"/>
  <c r="E134" i="9"/>
  <c r="B134" i="9" s="1"/>
  <c r="H133" i="9"/>
  <c r="G133" i="9"/>
  <c r="F133" i="9"/>
  <c r="H132" i="9"/>
  <c r="G132" i="9"/>
  <c r="E132" i="9" s="1"/>
  <c r="B132" i="9" s="1"/>
  <c r="F132" i="9"/>
  <c r="H131" i="9"/>
  <c r="G131" i="9"/>
  <c r="E131" i="9" s="1"/>
  <c r="B131" i="9" s="1"/>
  <c r="F131" i="9"/>
  <c r="H130" i="9"/>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G123" i="9"/>
  <c r="E123" i="9" s="1"/>
  <c r="B123" i="9" s="1"/>
  <c r="F123" i="9"/>
  <c r="H122" i="9"/>
  <c r="G122" i="9"/>
  <c r="F122" i="9"/>
  <c r="H121" i="9"/>
  <c r="E121" i="9" s="1"/>
  <c r="G121" i="9"/>
  <c r="F121" i="9"/>
  <c r="H120" i="9"/>
  <c r="E120" i="9" s="1"/>
  <c r="B120" i="9" s="1"/>
  <c r="G120" i="9"/>
  <c r="F120" i="9"/>
  <c r="H119" i="9"/>
  <c r="G119" i="9"/>
  <c r="F119" i="9"/>
  <c r="E119" i="9"/>
  <c r="B119" i="9" s="1"/>
  <c r="H118" i="9"/>
  <c r="G118" i="9"/>
  <c r="F118" i="9"/>
  <c r="E118" i="9"/>
  <c r="B118" i="9" s="1"/>
  <c r="H117" i="9"/>
  <c r="G117" i="9"/>
  <c r="F117" i="9"/>
  <c r="H116" i="9"/>
  <c r="G116" i="9"/>
  <c r="F116" i="9"/>
  <c r="H115" i="9"/>
  <c r="G115" i="9"/>
  <c r="E115" i="9" s="1"/>
  <c r="B115" i="9" s="1"/>
  <c r="F115" i="9"/>
  <c r="H114" i="9"/>
  <c r="G114" i="9"/>
  <c r="F114" i="9"/>
  <c r="H113" i="9"/>
  <c r="E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G107" i="9"/>
  <c r="E107" i="9" s="1"/>
  <c r="B107" i="9" s="1"/>
  <c r="F107" i="9"/>
  <c r="H106" i="9"/>
  <c r="E106" i="9" s="1"/>
  <c r="B106" i="9" s="1"/>
  <c r="G106" i="9"/>
  <c r="F106" i="9"/>
  <c r="H105" i="9"/>
  <c r="E105" i="9" s="1"/>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G99" i="9"/>
  <c r="F99" i="9"/>
  <c r="H98" i="9"/>
  <c r="E98" i="9" s="1"/>
  <c r="G98" i="9"/>
  <c r="F98" i="9"/>
  <c r="H97" i="9"/>
  <c r="E97" i="9" s="1"/>
  <c r="G97" i="9"/>
  <c r="F97" i="9"/>
  <c r="H96" i="9"/>
  <c r="E96" i="9" s="1"/>
  <c r="B96" i="9" s="1"/>
  <c r="G96" i="9"/>
  <c r="F96" i="9"/>
  <c r="H95" i="9"/>
  <c r="E95" i="9" s="1"/>
  <c r="B95" i="9" s="1"/>
  <c r="G95" i="9"/>
  <c r="F95" i="9"/>
  <c r="H94" i="9"/>
  <c r="E94" i="9" s="1"/>
  <c r="B94" i="9" s="1"/>
  <c r="G94" i="9"/>
  <c r="F94" i="9"/>
  <c r="H93" i="9"/>
  <c r="G93" i="9"/>
  <c r="F93" i="9"/>
  <c r="H92" i="9"/>
  <c r="G92" i="9"/>
  <c r="F92" i="9"/>
  <c r="H91" i="9"/>
  <c r="G91" i="9"/>
  <c r="F91" i="9"/>
  <c r="H90" i="9"/>
  <c r="E90" i="9" s="1"/>
  <c r="B90" i="9" s="1"/>
  <c r="G90" i="9"/>
  <c r="F90" i="9"/>
  <c r="H89" i="9"/>
  <c r="E89" i="9" s="1"/>
  <c r="G89" i="9"/>
  <c r="F89" i="9"/>
  <c r="H88" i="9"/>
  <c r="E88" i="9" s="1"/>
  <c r="B88" i="9" s="1"/>
  <c r="G88" i="9"/>
  <c r="F88" i="9"/>
  <c r="H87" i="9"/>
  <c r="E87" i="9" s="1"/>
  <c r="B87" i="9" s="1"/>
  <c r="G87" i="9"/>
  <c r="F87" i="9"/>
  <c r="H86" i="9"/>
  <c r="E86" i="9" s="1"/>
  <c r="B86" i="9" s="1"/>
  <c r="G86" i="9"/>
  <c r="F86" i="9"/>
  <c r="H85" i="9"/>
  <c r="G85" i="9"/>
  <c r="E85" i="9" s="1"/>
  <c r="B85" i="9" s="1"/>
  <c r="F85" i="9"/>
  <c r="H84" i="9"/>
  <c r="G84" i="9"/>
  <c r="E84" i="9" s="1"/>
  <c r="B84" i="9" s="1"/>
  <c r="F84" i="9"/>
  <c r="H83" i="9"/>
  <c r="G83" i="9"/>
  <c r="E83" i="9" s="1"/>
  <c r="B83" i="9" s="1"/>
  <c r="F83" i="9"/>
  <c r="H82" i="9"/>
  <c r="G82" i="9"/>
  <c r="F82" i="9"/>
  <c r="H81" i="9"/>
  <c r="E81" i="9" s="1"/>
  <c r="B81" i="9" s="1"/>
  <c r="G81" i="9"/>
  <c r="F81" i="9"/>
  <c r="H80" i="9"/>
  <c r="E80" i="9" s="1"/>
  <c r="B80" i="9" s="1"/>
  <c r="G80" i="9"/>
  <c r="F80" i="9"/>
  <c r="H79" i="9"/>
  <c r="E79" i="9" s="1"/>
  <c r="B79" i="9" s="1"/>
  <c r="G79" i="9"/>
  <c r="F79" i="9"/>
  <c r="H78" i="9"/>
  <c r="G78" i="9"/>
  <c r="F78" i="9"/>
  <c r="E78" i="9"/>
  <c r="B78" i="9" s="1"/>
  <c r="H77" i="9"/>
  <c r="G77" i="9"/>
  <c r="F77" i="9"/>
  <c r="H76" i="9"/>
  <c r="E76" i="9" s="1"/>
  <c r="B76" i="9" s="1"/>
  <c r="G76" i="9"/>
  <c r="F76" i="9"/>
  <c r="H75" i="9"/>
  <c r="G75" i="9"/>
  <c r="F75" i="9"/>
  <c r="H74" i="9"/>
  <c r="G74" i="9"/>
  <c r="E74" i="9" s="1"/>
  <c r="F74" i="9"/>
  <c r="H73" i="9"/>
  <c r="E73" i="9" s="1"/>
  <c r="B73" i="9" s="1"/>
  <c r="G73" i="9"/>
  <c r="F73" i="9"/>
  <c r="H72" i="9"/>
  <c r="E72" i="9" s="1"/>
  <c r="B72" i="9" s="1"/>
  <c r="G72" i="9"/>
  <c r="F72" i="9"/>
  <c r="H71" i="9"/>
  <c r="E71" i="9" s="1"/>
  <c r="B71" i="9" s="1"/>
  <c r="G71" i="9"/>
  <c r="F71" i="9"/>
  <c r="H70" i="9"/>
  <c r="G70" i="9"/>
  <c r="F70" i="9"/>
  <c r="H69" i="9"/>
  <c r="G69" i="9"/>
  <c r="F69" i="9"/>
  <c r="H68" i="9"/>
  <c r="G68" i="9"/>
  <c r="F68" i="9"/>
  <c r="H67" i="9"/>
  <c r="E67" i="9" s="1"/>
  <c r="G67" i="9"/>
  <c r="F67" i="9"/>
  <c r="H66" i="9"/>
  <c r="G66" i="9"/>
  <c r="E66" i="9" s="1"/>
  <c r="F66" i="9"/>
  <c r="H65" i="9"/>
  <c r="E65" i="9" s="1"/>
  <c r="B65" i="9" s="1"/>
  <c r="G65" i="9"/>
  <c r="F65" i="9"/>
  <c r="H64" i="9"/>
  <c r="E64" i="9" s="1"/>
  <c r="B64" i="9" s="1"/>
  <c r="G64" i="9"/>
  <c r="F64" i="9"/>
  <c r="H63" i="9"/>
  <c r="E63" i="9" s="1"/>
  <c r="B63" i="9" s="1"/>
  <c r="G63" i="9"/>
  <c r="F63" i="9"/>
  <c r="H62" i="9"/>
  <c r="G62" i="9"/>
  <c r="F62" i="9"/>
  <c r="E62" i="9"/>
  <c r="B62" i="9" s="1"/>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G40" i="9"/>
  <c r="F40" i="9"/>
  <c r="H39" i="9"/>
  <c r="E39" i="9" s="1"/>
  <c r="B39" i="9" s="1"/>
  <c r="G39" i="9"/>
  <c r="F39" i="9"/>
  <c r="H38" i="9"/>
  <c r="G38" i="9"/>
  <c r="F38" i="9"/>
  <c r="H37" i="9"/>
  <c r="G37" i="9"/>
  <c r="F37" i="9"/>
  <c r="E37" i="9"/>
  <c r="B37" i="9" s="1"/>
  <c r="H36" i="9"/>
  <c r="G36" i="9"/>
  <c r="E36" i="9" s="1"/>
  <c r="B36" i="9" s="1"/>
  <c r="F36" i="9"/>
  <c r="H35" i="9"/>
  <c r="G35" i="9"/>
  <c r="E35" i="9" s="1"/>
  <c r="F35" i="9"/>
  <c r="H34" i="9"/>
  <c r="G34" i="9"/>
  <c r="F34" i="9"/>
  <c r="H33" i="9"/>
  <c r="G33" i="9"/>
  <c r="F33" i="9"/>
  <c r="H32" i="9"/>
  <c r="G32" i="9"/>
  <c r="E32" i="9" s="1"/>
  <c r="B32" i="9" s="1"/>
  <c r="F32" i="9"/>
  <c r="H31" i="9"/>
  <c r="E31" i="9" s="1"/>
  <c r="B31" i="9" s="1"/>
  <c r="G31" i="9"/>
  <c r="F31" i="9"/>
  <c r="H30" i="9"/>
  <c r="G30" i="9"/>
  <c r="F30" i="9"/>
  <c r="H29" i="9"/>
  <c r="G29" i="9"/>
  <c r="F29" i="9"/>
  <c r="E29" i="9"/>
  <c r="B29" i="9" s="1"/>
  <c r="H28" i="9"/>
  <c r="G28" i="9"/>
  <c r="E28" i="9" s="1"/>
  <c r="B28" i="9" s="1"/>
  <c r="F28" i="9"/>
  <c r="H27" i="9"/>
  <c r="G27" i="9"/>
  <c r="F27" i="9"/>
  <c r="H26" i="9"/>
  <c r="G26" i="9"/>
  <c r="E26" i="9" s="1"/>
  <c r="F26" i="9"/>
  <c r="B26" i="9"/>
  <c r="H25" i="9"/>
  <c r="G25" i="9"/>
  <c r="F25" i="9"/>
  <c r="H24" i="9"/>
  <c r="G24" i="9"/>
  <c r="F24" i="9"/>
  <c r="E24" i="9"/>
  <c r="B24" i="9" s="1"/>
  <c r="H23" i="9"/>
  <c r="E23" i="9" s="1"/>
  <c r="B23" i="9" s="1"/>
  <c r="G23" i="9"/>
  <c r="F23" i="9"/>
  <c r="H22" i="9"/>
  <c r="G22" i="9"/>
  <c r="F22" i="9"/>
  <c r="F21" i="9"/>
  <c r="F4" i="9"/>
  <c r="O3" i="9"/>
  <c r="G275" i="9" s="1"/>
  <c r="E275" i="9" s="1"/>
  <c r="I3" i="9"/>
  <c r="G212" i="9" s="1"/>
  <c r="E212" i="9" s="1"/>
  <c r="B212" i="9" s="1"/>
  <c r="H3" i="9"/>
  <c r="G3" i="9"/>
  <c r="D101" i="8"/>
  <c r="D95" i="8"/>
  <c r="D90" i="8"/>
  <c r="D85" i="8"/>
  <c r="D80" i="8"/>
  <c r="D75" i="8"/>
  <c r="D70" i="8"/>
  <c r="D65" i="8"/>
  <c r="D60" i="8"/>
  <c r="D55" i="8"/>
  <c r="C1530" i="1" s="1"/>
  <c r="D50" i="8"/>
  <c r="D44" i="8"/>
  <c r="D36" i="8"/>
  <c r="D26" i="8"/>
  <c r="D24" i="8" s="1"/>
  <c r="D18" i="8"/>
  <c r="D8" i="8"/>
  <c r="D6" i="8" s="1"/>
  <c r="C1481" i="1" s="1"/>
  <c r="G1481" i="1" s="1"/>
  <c r="E44" i="7"/>
  <c r="E38" i="7" s="1"/>
  <c r="D44" i="7"/>
  <c r="E39" i="7"/>
  <c r="D39" i="7"/>
  <c r="D38" i="7" s="1"/>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I25" i="3"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F250" i="5" s="1"/>
  <c r="D250" i="5"/>
  <c r="F249" i="5"/>
  <c r="F248" i="5"/>
  <c r="F247" i="5"/>
  <c r="E246" i="5"/>
  <c r="D246" i="5"/>
  <c r="F244" i="5"/>
  <c r="F243" i="5"/>
  <c r="E242" i="5"/>
  <c r="D242" i="5"/>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F52" i="5"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G143" i="9" s="1"/>
  <c r="E143" i="9" s="1"/>
  <c r="B143" i="9" s="1"/>
  <c r="F602" i="4"/>
  <c r="F601" i="4"/>
  <c r="F600" i="4"/>
  <c r="E599" i="4"/>
  <c r="E593" i="4" s="1"/>
  <c r="D599" i="4"/>
  <c r="F599" i="4" s="1"/>
  <c r="F598" i="4"/>
  <c r="F597" i="4"/>
  <c r="F596" i="4"/>
  <c r="F595" i="4"/>
  <c r="F594" i="4"/>
  <c r="E594" i="4"/>
  <c r="D594" i="4"/>
  <c r="D593" i="4" s="1"/>
  <c r="F593" i="4" s="1"/>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E416" i="4"/>
  <c r="D416" i="4"/>
  <c r="D643" i="4" s="1"/>
  <c r="F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E351" i="4" s="1"/>
  <c r="D356" i="4"/>
  <c r="F355" i="4"/>
  <c r="F354" i="4"/>
  <c r="F353" i="4"/>
  <c r="F352" i="4"/>
  <c r="E352" i="4"/>
  <c r="D352" i="4"/>
  <c r="D351" i="4" s="1"/>
  <c r="F351" i="4" s="1"/>
  <c r="F349" i="4"/>
  <c r="F348" i="4"/>
  <c r="E348" i="4"/>
  <c r="D348" i="4"/>
  <c r="F347" i="4"/>
  <c r="F346" i="4"/>
  <c r="F345" i="4"/>
  <c r="E345" i="4"/>
  <c r="E344" i="4" s="1"/>
  <c r="D345" i="4"/>
  <c r="F344" i="4"/>
  <c r="D344" i="4"/>
  <c r="F343" i="4"/>
  <c r="F342" i="4"/>
  <c r="F341" i="4"/>
  <c r="F340" i="4"/>
  <c r="E339" i="4"/>
  <c r="E311" i="4"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E215" i="4" s="1"/>
  <c r="D216" i="4"/>
  <c r="D215" i="4"/>
  <c r="F215" i="4" s="1"/>
  <c r="F214" i="4"/>
  <c r="F213" i="4"/>
  <c r="F212" i="4"/>
  <c r="F211" i="4"/>
  <c r="E210" i="4"/>
  <c r="F210" i="4"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D163"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E50" i="4" s="1"/>
  <c r="D46" i="1" s="1"/>
  <c r="D51" i="4"/>
  <c r="F51"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D7"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C1576" i="1"/>
  <c r="G1576" i="1" s="1"/>
  <c r="G1575" i="1"/>
  <c r="C1575" i="1"/>
  <c r="H1575" i="1" s="1"/>
  <c r="C1574" i="1"/>
  <c r="H1574" i="1" s="1"/>
  <c r="G1573" i="1"/>
  <c r="C1573" i="1"/>
  <c r="H1573" i="1" s="1"/>
  <c r="H1572" i="1"/>
  <c r="G1572" i="1"/>
  <c r="C1572" i="1"/>
  <c r="H1571" i="1"/>
  <c r="G1571" i="1"/>
  <c r="C1571" i="1"/>
  <c r="H1570" i="1"/>
  <c r="C1570" i="1"/>
  <c r="G1570" i="1" s="1"/>
  <c r="C1569" i="1"/>
  <c r="H1568" i="1"/>
  <c r="C1568" i="1"/>
  <c r="G1568" i="1" s="1"/>
  <c r="H1567" i="1"/>
  <c r="G1567" i="1"/>
  <c r="C1567" i="1"/>
  <c r="C1566" i="1"/>
  <c r="H1566" i="1" s="1"/>
  <c r="C1565" i="1"/>
  <c r="H1565" i="1" s="1"/>
  <c r="H1564" i="1"/>
  <c r="G1564" i="1"/>
  <c r="C1564" i="1"/>
  <c r="H1563" i="1"/>
  <c r="G1563" i="1"/>
  <c r="C1563" i="1"/>
  <c r="H1562" i="1"/>
  <c r="G1562" i="1"/>
  <c r="C1562" i="1"/>
  <c r="C1561" i="1"/>
  <c r="C1560" i="1"/>
  <c r="G1560" i="1" s="1"/>
  <c r="G1559" i="1"/>
  <c r="C1559" i="1"/>
  <c r="H1559" i="1" s="1"/>
  <c r="C1558" i="1"/>
  <c r="H1558" i="1" s="1"/>
  <c r="G1557" i="1"/>
  <c r="C1557" i="1"/>
  <c r="H1557" i="1" s="1"/>
  <c r="H1556" i="1"/>
  <c r="G1556" i="1"/>
  <c r="C1556" i="1"/>
  <c r="H1555" i="1"/>
  <c r="G1555" i="1"/>
  <c r="C1555" i="1"/>
  <c r="H1554" i="1"/>
  <c r="C1554" i="1"/>
  <c r="G1554" i="1" s="1"/>
  <c r="C1553" i="1"/>
  <c r="H1552" i="1"/>
  <c r="C1552" i="1"/>
  <c r="G1552" i="1" s="1"/>
  <c r="H1551" i="1"/>
  <c r="G1551" i="1"/>
  <c r="C1551" i="1"/>
  <c r="G1550" i="1"/>
  <c r="C1550" i="1"/>
  <c r="H1550" i="1" s="1"/>
  <c r="G1549" i="1"/>
  <c r="C1549" i="1"/>
  <c r="H1549" i="1" s="1"/>
  <c r="H1548" i="1"/>
  <c r="G1548" i="1"/>
  <c r="C1548" i="1"/>
  <c r="H1547" i="1"/>
  <c r="G1547" i="1"/>
  <c r="C1547" i="1"/>
  <c r="H1546" i="1"/>
  <c r="G1546" i="1"/>
  <c r="C1546" i="1"/>
  <c r="C1545" i="1"/>
  <c r="C1544" i="1"/>
  <c r="G1544" i="1" s="1"/>
  <c r="G1543" i="1"/>
  <c r="C1543" i="1"/>
  <c r="H1543" i="1" s="1"/>
  <c r="C1542" i="1"/>
  <c r="H1542" i="1" s="1"/>
  <c r="G1541" i="1"/>
  <c r="C1541" i="1"/>
  <c r="H1541" i="1" s="1"/>
  <c r="H1540" i="1"/>
  <c r="G1540" i="1"/>
  <c r="C1540" i="1"/>
  <c r="H1539" i="1"/>
  <c r="G1539" i="1"/>
  <c r="C1539" i="1"/>
  <c r="H1538" i="1"/>
  <c r="C1538" i="1"/>
  <c r="G1538" i="1" s="1"/>
  <c r="C1537" i="1"/>
  <c r="H1536" i="1"/>
  <c r="C1536" i="1"/>
  <c r="G1536" i="1" s="1"/>
  <c r="H1535" i="1"/>
  <c r="G1535" i="1"/>
  <c r="C1535" i="1"/>
  <c r="G1534" i="1"/>
  <c r="C1534" i="1"/>
  <c r="H1534" i="1" s="1"/>
  <c r="G1533" i="1"/>
  <c r="C1533" i="1"/>
  <c r="H1533" i="1" s="1"/>
  <c r="H1532" i="1"/>
  <c r="G1532" i="1"/>
  <c r="C1532" i="1"/>
  <c r="C1531" i="1"/>
  <c r="H1531" i="1" s="1"/>
  <c r="C1529" i="1"/>
  <c r="C1528" i="1"/>
  <c r="G1528" i="1" s="1"/>
  <c r="G1527" i="1"/>
  <c r="C1527" i="1"/>
  <c r="H1527" i="1" s="1"/>
  <c r="C1526" i="1"/>
  <c r="H1526" i="1" s="1"/>
  <c r="C1525" i="1"/>
  <c r="H1525" i="1" s="1"/>
  <c r="H1523" i="1"/>
  <c r="G1523" i="1"/>
  <c r="C1523" i="1"/>
  <c r="H1522" i="1"/>
  <c r="G1522" i="1"/>
  <c r="C1522" i="1"/>
  <c r="H1521" i="1"/>
  <c r="C1521" i="1"/>
  <c r="G1521" i="1" s="1"/>
  <c r="H1520" i="1"/>
  <c r="C1520" i="1"/>
  <c r="G1520" i="1" s="1"/>
  <c r="C1519" i="1"/>
  <c r="H1516" i="1"/>
  <c r="G1516" i="1"/>
  <c r="C1516" i="1"/>
  <c r="H1515" i="1"/>
  <c r="G1515" i="1"/>
  <c r="C1515" i="1"/>
  <c r="G1514" i="1"/>
  <c r="C1514" i="1"/>
  <c r="H1514" i="1" s="1"/>
  <c r="C1513" i="1"/>
  <c r="G1513" i="1" s="1"/>
  <c r="H1512" i="1"/>
  <c r="C1512" i="1"/>
  <c r="G1512" i="1" s="1"/>
  <c r="C1511" i="1"/>
  <c r="C1510" i="1"/>
  <c r="H1510" i="1" s="1"/>
  <c r="C1509" i="1"/>
  <c r="C1508" i="1"/>
  <c r="H1508" i="1" s="1"/>
  <c r="C1507" i="1"/>
  <c r="H1507" i="1" s="1"/>
  <c r="H1506" i="1"/>
  <c r="G1506" i="1"/>
  <c r="C1506" i="1"/>
  <c r="C1505" i="1"/>
  <c r="G1505" i="1" s="1"/>
  <c r="H1504" i="1"/>
  <c r="C1504" i="1"/>
  <c r="G1504" i="1" s="1"/>
  <c r="C1503" i="1"/>
  <c r="C1502" i="1"/>
  <c r="H1502" i="1" s="1"/>
  <c r="C1501" i="1"/>
  <c r="H1500" i="1"/>
  <c r="G1500" i="1"/>
  <c r="C1500" i="1"/>
  <c r="H1499" i="1"/>
  <c r="G1499" i="1"/>
  <c r="C1499" i="1"/>
  <c r="G1498" i="1"/>
  <c r="C1498" i="1"/>
  <c r="H1498" i="1" s="1"/>
  <c r="C1497" i="1"/>
  <c r="G1497" i="1" s="1"/>
  <c r="H1496" i="1"/>
  <c r="C1496" i="1"/>
  <c r="G1496" i="1" s="1"/>
  <c r="C1495" i="1"/>
  <c r="G1494" i="1"/>
  <c r="C1494" i="1"/>
  <c r="H1494" i="1" s="1"/>
  <c r="C1493" i="1"/>
  <c r="C1492" i="1"/>
  <c r="H1492" i="1" s="1"/>
  <c r="C1491" i="1"/>
  <c r="H1491" i="1" s="1"/>
  <c r="C1490" i="1"/>
  <c r="H1490" i="1" s="1"/>
  <c r="C1489" i="1"/>
  <c r="G1489" i="1" s="1"/>
  <c r="C1488" i="1"/>
  <c r="G1488" i="1" s="1"/>
  <c r="C1487" i="1"/>
  <c r="C1486" i="1"/>
  <c r="H1486" i="1" s="1"/>
  <c r="C1485" i="1"/>
  <c r="C1484" i="1"/>
  <c r="H1484" i="1" s="1"/>
  <c r="C1483" i="1"/>
  <c r="H1483" i="1" s="1"/>
  <c r="G1482" i="1"/>
  <c r="C1482" i="1"/>
  <c r="H1482" i="1" s="1"/>
  <c r="H1480" i="1"/>
  <c r="C1480" i="1"/>
  <c r="G1480" i="1" s="1"/>
  <c r="J1479" i="1"/>
  <c r="H1479" i="1"/>
  <c r="D1479" i="1"/>
  <c r="C1479" i="1"/>
  <c r="H1478" i="1"/>
  <c r="D1478" i="1"/>
  <c r="G1478" i="1" s="1"/>
  <c r="C1478" i="1"/>
  <c r="D1477" i="1"/>
  <c r="C1477" i="1"/>
  <c r="J1477" i="1" s="1"/>
  <c r="H1476" i="1"/>
  <c r="D1476" i="1"/>
  <c r="C1476" i="1"/>
  <c r="J1476" i="1" s="1"/>
  <c r="D1475" i="1"/>
  <c r="C1475" i="1"/>
  <c r="J1474" i="1"/>
  <c r="G1474" i="1"/>
  <c r="D1474" i="1"/>
  <c r="C1474" i="1"/>
  <c r="J1473" i="1"/>
  <c r="H1473" i="1"/>
  <c r="G1473" i="1"/>
  <c r="D1473" i="1"/>
  <c r="C1473" i="1"/>
  <c r="J1472" i="1"/>
  <c r="D1472" i="1"/>
  <c r="C1472" i="1"/>
  <c r="D1471" i="1"/>
  <c r="C1471" i="1"/>
  <c r="G1470" i="1"/>
  <c r="D1470" i="1"/>
  <c r="C1470" i="1"/>
  <c r="H1470" i="1" s="1"/>
  <c r="D1469" i="1"/>
  <c r="C1469" i="1"/>
  <c r="G1468" i="1"/>
  <c r="I1468" i="1" s="1"/>
  <c r="D1468" i="1"/>
  <c r="C1468" i="1"/>
  <c r="H1468" i="1" s="1"/>
  <c r="H1467" i="1"/>
  <c r="D1467" i="1"/>
  <c r="C1467" i="1"/>
  <c r="G1467" i="1" s="1"/>
  <c r="I1467" i="1" s="1"/>
  <c r="J1466" i="1"/>
  <c r="D1466" i="1"/>
  <c r="C1466" i="1"/>
  <c r="D1465" i="1"/>
  <c r="C1465" i="1"/>
  <c r="J1464" i="1"/>
  <c r="G1464" i="1"/>
  <c r="D1464" i="1"/>
  <c r="C1464" i="1"/>
  <c r="J1463" i="1"/>
  <c r="H1463" i="1"/>
  <c r="G1463" i="1"/>
  <c r="D1463" i="1"/>
  <c r="C1463" i="1"/>
  <c r="D1462" i="1"/>
  <c r="C1462" i="1"/>
  <c r="J1462" i="1" s="1"/>
  <c r="D1461" i="1"/>
  <c r="G1461" i="1" s="1"/>
  <c r="C1461" i="1"/>
  <c r="J1460" i="1"/>
  <c r="D1460" i="1"/>
  <c r="C1460" i="1"/>
  <c r="D1459" i="1"/>
  <c r="C1459" i="1"/>
  <c r="H1458" i="1"/>
  <c r="G1458" i="1"/>
  <c r="I1458" i="1" s="1"/>
  <c r="D1458" i="1"/>
  <c r="C1458" i="1"/>
  <c r="J1458" i="1" s="1"/>
  <c r="D1457" i="1"/>
  <c r="C1457" i="1"/>
  <c r="H1457" i="1" s="1"/>
  <c r="J1456" i="1"/>
  <c r="D1456" i="1"/>
  <c r="C1456" i="1"/>
  <c r="D1455" i="1"/>
  <c r="C1455" i="1"/>
  <c r="D1454" i="1"/>
  <c r="C1454" i="1"/>
  <c r="D1453" i="1"/>
  <c r="C1453" i="1"/>
  <c r="G1453" i="1" s="1"/>
  <c r="I1452" i="1"/>
  <c r="H1452" i="1"/>
  <c r="G1452" i="1"/>
  <c r="D1452" i="1"/>
  <c r="C1452" i="1"/>
  <c r="J1452" i="1" s="1"/>
  <c r="D1451" i="1"/>
  <c r="G1451" i="1" s="1"/>
  <c r="C1451" i="1"/>
  <c r="J1450" i="1"/>
  <c r="H1450" i="1"/>
  <c r="G1450" i="1"/>
  <c r="I1450" i="1" s="1"/>
  <c r="D1450" i="1"/>
  <c r="C1450" i="1"/>
  <c r="D1449" i="1"/>
  <c r="J1449" i="1" s="1"/>
  <c r="C1449" i="1"/>
  <c r="D1448" i="1"/>
  <c r="H1448" i="1" s="1"/>
  <c r="C1448" i="1"/>
  <c r="J1448" i="1" s="1"/>
  <c r="D1447" i="1"/>
  <c r="J1447" i="1" s="1"/>
  <c r="C1447" i="1"/>
  <c r="G1447" i="1" s="1"/>
  <c r="G1446" i="1"/>
  <c r="D1446" i="1"/>
  <c r="C1446" i="1"/>
  <c r="J1446" i="1" s="1"/>
  <c r="H1445" i="1"/>
  <c r="D1445" i="1"/>
  <c r="C1445" i="1"/>
  <c r="G1445" i="1" s="1"/>
  <c r="D1444" i="1"/>
  <c r="C1444" i="1"/>
  <c r="D1443" i="1"/>
  <c r="C1443" i="1"/>
  <c r="D1442" i="1"/>
  <c r="C1442" i="1"/>
  <c r="J1442" i="1" s="1"/>
  <c r="H1441" i="1"/>
  <c r="D1441" i="1"/>
  <c r="G1441" i="1" s="1"/>
  <c r="I1441" i="1" s="1"/>
  <c r="C1441" i="1"/>
  <c r="J1441" i="1" s="1"/>
  <c r="J1440" i="1"/>
  <c r="D1440" i="1"/>
  <c r="G1440" i="1" s="1"/>
  <c r="C1440" i="1"/>
  <c r="H1440" i="1" s="1"/>
  <c r="J1439" i="1"/>
  <c r="H1439" i="1"/>
  <c r="D1439" i="1"/>
  <c r="C1439" i="1"/>
  <c r="G1439" i="1" s="1"/>
  <c r="H1438" i="1"/>
  <c r="D1438" i="1"/>
  <c r="G1438" i="1" s="1"/>
  <c r="C1438" i="1"/>
  <c r="H1437" i="1"/>
  <c r="D1437" i="1"/>
  <c r="C1437" i="1"/>
  <c r="G1437" i="1" s="1"/>
  <c r="H1434" i="1"/>
  <c r="D1434" i="1"/>
  <c r="G1434" i="1" s="1"/>
  <c r="C1434" i="1"/>
  <c r="H1433" i="1"/>
  <c r="D1433" i="1"/>
  <c r="C1433" i="1"/>
  <c r="G1433" i="1" s="1"/>
  <c r="H1432" i="1"/>
  <c r="D1432" i="1"/>
  <c r="G1432" i="1" s="1"/>
  <c r="C1432" i="1"/>
  <c r="H1431" i="1"/>
  <c r="D1431" i="1"/>
  <c r="C1431" i="1"/>
  <c r="G1431" i="1" s="1"/>
  <c r="H1430" i="1"/>
  <c r="D1430" i="1"/>
  <c r="G1430" i="1" s="1"/>
  <c r="C1430" i="1"/>
  <c r="H1429" i="1"/>
  <c r="D1429" i="1"/>
  <c r="C1429" i="1"/>
  <c r="G1429" i="1" s="1"/>
  <c r="H1428" i="1"/>
  <c r="D1428" i="1"/>
  <c r="G1428" i="1" s="1"/>
  <c r="C1428" i="1"/>
  <c r="H1427" i="1"/>
  <c r="D1427" i="1"/>
  <c r="C1427" i="1"/>
  <c r="G1427" i="1" s="1"/>
  <c r="H1426" i="1"/>
  <c r="D1426" i="1"/>
  <c r="G1426" i="1" s="1"/>
  <c r="C1426" i="1"/>
  <c r="H1425" i="1"/>
  <c r="D1425" i="1"/>
  <c r="C1425" i="1"/>
  <c r="G1425" i="1" s="1"/>
  <c r="H1424" i="1"/>
  <c r="D1424" i="1"/>
  <c r="G1424" i="1" s="1"/>
  <c r="C1424" i="1"/>
  <c r="H1423" i="1"/>
  <c r="D1423" i="1"/>
  <c r="C1423" i="1"/>
  <c r="G1423" i="1" s="1"/>
  <c r="H1422" i="1"/>
  <c r="D1422" i="1"/>
  <c r="G1422" i="1" s="1"/>
  <c r="C1422" i="1"/>
  <c r="H1421" i="1"/>
  <c r="D1421" i="1"/>
  <c r="C1421" i="1"/>
  <c r="G1421" i="1" s="1"/>
  <c r="H1420" i="1"/>
  <c r="D1420" i="1"/>
  <c r="G1420" i="1" s="1"/>
  <c r="C1420" i="1"/>
  <c r="H1419" i="1"/>
  <c r="D1419" i="1"/>
  <c r="C1419" i="1"/>
  <c r="G1419" i="1" s="1"/>
  <c r="H1418" i="1"/>
  <c r="D1418" i="1"/>
  <c r="G1418" i="1" s="1"/>
  <c r="C1418" i="1"/>
  <c r="H1417" i="1"/>
  <c r="D1417" i="1"/>
  <c r="C1417" i="1"/>
  <c r="G1417" i="1" s="1"/>
  <c r="H1416" i="1"/>
  <c r="D1416" i="1"/>
  <c r="G1416" i="1" s="1"/>
  <c r="C1416" i="1"/>
  <c r="H1415" i="1"/>
  <c r="D1415" i="1"/>
  <c r="C1415" i="1"/>
  <c r="G1415" i="1" s="1"/>
  <c r="D1414" i="1"/>
  <c r="G1414" i="1" s="1"/>
  <c r="C1414" i="1"/>
  <c r="H1413" i="1"/>
  <c r="D1413" i="1"/>
  <c r="C1413" i="1"/>
  <c r="G1413" i="1" s="1"/>
  <c r="D1412" i="1"/>
  <c r="G1412" i="1" s="1"/>
  <c r="C1412" i="1"/>
  <c r="H1411" i="1"/>
  <c r="D1411" i="1"/>
  <c r="C1411" i="1"/>
  <c r="G1411" i="1" s="1"/>
  <c r="H1410" i="1"/>
  <c r="D1410" i="1"/>
  <c r="G1410" i="1" s="1"/>
  <c r="C1410" i="1"/>
  <c r="H1409" i="1"/>
  <c r="D1409" i="1"/>
  <c r="C1409" i="1"/>
  <c r="G1409" i="1" s="1"/>
  <c r="H1407" i="1"/>
  <c r="D1407" i="1"/>
  <c r="C1407" i="1"/>
  <c r="G1407" i="1" s="1"/>
  <c r="H1406" i="1"/>
  <c r="D1406" i="1"/>
  <c r="G1406" i="1" s="1"/>
  <c r="C1406" i="1"/>
  <c r="H1405" i="1"/>
  <c r="D1405" i="1"/>
  <c r="C1405" i="1"/>
  <c r="G1405" i="1" s="1"/>
  <c r="H1404" i="1"/>
  <c r="D1404" i="1"/>
  <c r="G1404" i="1" s="1"/>
  <c r="C1404" i="1"/>
  <c r="H1403" i="1"/>
  <c r="D1403" i="1"/>
  <c r="C1403" i="1"/>
  <c r="G1403" i="1" s="1"/>
  <c r="H1402" i="1"/>
  <c r="D1402" i="1"/>
  <c r="G1402" i="1" s="1"/>
  <c r="C1402" i="1"/>
  <c r="H1401" i="1"/>
  <c r="D1401" i="1"/>
  <c r="C1401" i="1"/>
  <c r="G1401" i="1" s="1"/>
  <c r="H1400" i="1"/>
  <c r="D1400" i="1"/>
  <c r="G1400" i="1" s="1"/>
  <c r="C1400" i="1"/>
  <c r="H1399" i="1"/>
  <c r="D1399" i="1"/>
  <c r="C1399" i="1"/>
  <c r="G1399" i="1" s="1"/>
  <c r="H1398" i="1"/>
  <c r="D1398" i="1"/>
  <c r="G1398" i="1" s="1"/>
  <c r="C1398" i="1"/>
  <c r="H1397" i="1"/>
  <c r="D1397" i="1"/>
  <c r="C1397" i="1"/>
  <c r="G1397" i="1" s="1"/>
  <c r="H1396" i="1"/>
  <c r="D1396" i="1"/>
  <c r="G1396" i="1" s="1"/>
  <c r="C1396" i="1"/>
  <c r="H1395" i="1"/>
  <c r="D1395" i="1"/>
  <c r="C1395" i="1"/>
  <c r="G1395" i="1" s="1"/>
  <c r="H1394" i="1"/>
  <c r="D1394" i="1"/>
  <c r="G1394" i="1" s="1"/>
  <c r="C1394" i="1"/>
  <c r="H1393" i="1"/>
  <c r="D1393" i="1"/>
  <c r="C1393" i="1"/>
  <c r="G1393" i="1" s="1"/>
  <c r="H1392" i="1"/>
  <c r="D1392" i="1"/>
  <c r="G1392" i="1" s="1"/>
  <c r="C1392" i="1"/>
  <c r="H1391" i="1"/>
  <c r="D1391" i="1"/>
  <c r="C1391" i="1"/>
  <c r="G1391" i="1" s="1"/>
  <c r="H1390" i="1"/>
  <c r="D1390" i="1"/>
  <c r="G1390" i="1" s="1"/>
  <c r="C1390" i="1"/>
  <c r="H1389" i="1"/>
  <c r="D1389" i="1"/>
  <c r="C1389" i="1"/>
  <c r="G1389" i="1" s="1"/>
  <c r="H1388" i="1"/>
  <c r="D1388" i="1"/>
  <c r="G1388" i="1" s="1"/>
  <c r="C1388" i="1"/>
  <c r="H1387" i="1"/>
  <c r="D1387" i="1"/>
  <c r="C1387" i="1"/>
  <c r="G1387" i="1" s="1"/>
  <c r="H1386" i="1"/>
  <c r="D1386" i="1"/>
  <c r="G1386" i="1" s="1"/>
  <c r="C1386" i="1"/>
  <c r="H1385" i="1"/>
  <c r="D1385" i="1"/>
  <c r="C1385" i="1"/>
  <c r="G1385" i="1" s="1"/>
  <c r="H1384" i="1"/>
  <c r="D1384" i="1"/>
  <c r="G1384" i="1" s="1"/>
  <c r="C1384" i="1"/>
  <c r="D1383" i="1"/>
  <c r="D1382" i="1"/>
  <c r="G1382" i="1" s="1"/>
  <c r="C1382" i="1"/>
  <c r="H1381" i="1"/>
  <c r="D1381" i="1"/>
  <c r="C1381" i="1"/>
  <c r="G1381" i="1" s="1"/>
  <c r="H1380" i="1"/>
  <c r="D1380" i="1"/>
  <c r="G1380" i="1" s="1"/>
  <c r="C1380" i="1"/>
  <c r="H1379" i="1"/>
  <c r="D1379" i="1"/>
  <c r="C1379" i="1"/>
  <c r="G1379" i="1" s="1"/>
  <c r="D1378" i="1"/>
  <c r="G1378" i="1" s="1"/>
  <c r="C1378" i="1"/>
  <c r="H1377" i="1"/>
  <c r="D1377" i="1"/>
  <c r="C1377" i="1"/>
  <c r="G1377" i="1" s="1"/>
  <c r="H1376" i="1"/>
  <c r="D1376" i="1"/>
  <c r="G1376" i="1" s="1"/>
  <c r="C1376" i="1"/>
  <c r="H1375" i="1"/>
  <c r="D1375" i="1"/>
  <c r="C1375" i="1"/>
  <c r="G1375" i="1" s="1"/>
  <c r="D1374" i="1"/>
  <c r="G1374" i="1" s="1"/>
  <c r="C1374" i="1"/>
  <c r="H1373" i="1"/>
  <c r="D1373" i="1"/>
  <c r="C1373" i="1"/>
  <c r="G1373" i="1" s="1"/>
  <c r="H1372" i="1"/>
  <c r="D1372" i="1"/>
  <c r="G1372" i="1" s="1"/>
  <c r="C1372" i="1"/>
  <c r="H1371" i="1"/>
  <c r="D1371" i="1"/>
  <c r="C1371" i="1"/>
  <c r="G1371" i="1" s="1"/>
  <c r="D1370" i="1"/>
  <c r="G1370" i="1" s="1"/>
  <c r="C1370" i="1"/>
  <c r="H1369" i="1"/>
  <c r="D1369" i="1"/>
  <c r="C1369" i="1"/>
  <c r="G1369" i="1" s="1"/>
  <c r="H1368" i="1"/>
  <c r="D1368" i="1"/>
  <c r="G1368" i="1" s="1"/>
  <c r="C1368" i="1"/>
  <c r="H1367" i="1"/>
  <c r="D1367" i="1"/>
  <c r="C1367" i="1"/>
  <c r="G1367" i="1" s="1"/>
  <c r="D1366" i="1"/>
  <c r="G1366" i="1" s="1"/>
  <c r="C1366" i="1"/>
  <c r="H1365" i="1"/>
  <c r="D1365" i="1"/>
  <c r="C1365" i="1"/>
  <c r="G1365" i="1" s="1"/>
  <c r="H1364" i="1"/>
  <c r="D1364" i="1"/>
  <c r="G1364" i="1" s="1"/>
  <c r="C1364" i="1"/>
  <c r="H1363" i="1"/>
  <c r="D1363" i="1"/>
  <c r="C1363" i="1"/>
  <c r="G1363" i="1" s="1"/>
  <c r="D1362" i="1"/>
  <c r="G1362" i="1" s="1"/>
  <c r="C1362" i="1"/>
  <c r="D1361" i="1"/>
  <c r="C1361" i="1"/>
  <c r="G1361" i="1" s="1"/>
  <c r="H1360" i="1"/>
  <c r="D1360" i="1"/>
  <c r="G1360" i="1" s="1"/>
  <c r="C1360" i="1"/>
  <c r="H1359" i="1"/>
  <c r="D1359" i="1"/>
  <c r="C1359" i="1"/>
  <c r="G1359" i="1" s="1"/>
  <c r="D1358" i="1"/>
  <c r="G1358" i="1" s="1"/>
  <c r="C1358" i="1"/>
  <c r="D1357" i="1"/>
  <c r="C1357" i="1"/>
  <c r="G1357" i="1" s="1"/>
  <c r="H1356" i="1"/>
  <c r="D1356" i="1"/>
  <c r="G1356" i="1" s="1"/>
  <c r="C1356" i="1"/>
  <c r="H1355" i="1"/>
  <c r="D1355" i="1"/>
  <c r="C1355" i="1"/>
  <c r="G1355" i="1" s="1"/>
  <c r="D1354" i="1"/>
  <c r="G1354" i="1" s="1"/>
  <c r="C1354" i="1"/>
  <c r="D1353" i="1"/>
  <c r="C1353" i="1"/>
  <c r="G1353" i="1" s="1"/>
  <c r="H1352" i="1"/>
  <c r="D1352" i="1"/>
  <c r="G1352" i="1" s="1"/>
  <c r="C1352" i="1"/>
  <c r="H1351" i="1"/>
  <c r="D1351" i="1"/>
  <c r="C1351" i="1"/>
  <c r="G1351" i="1" s="1"/>
  <c r="D1350" i="1"/>
  <c r="G1350" i="1" s="1"/>
  <c r="C1350" i="1"/>
  <c r="D1349" i="1"/>
  <c r="C1349" i="1"/>
  <c r="G1349" i="1" s="1"/>
  <c r="H1348" i="1"/>
  <c r="D1348" i="1"/>
  <c r="G1348" i="1" s="1"/>
  <c r="C1348" i="1"/>
  <c r="H1347" i="1"/>
  <c r="D1347" i="1"/>
  <c r="C1347" i="1"/>
  <c r="G1347" i="1" s="1"/>
  <c r="D1346" i="1"/>
  <c r="G1346" i="1" s="1"/>
  <c r="C1346" i="1"/>
  <c r="D1345" i="1"/>
  <c r="C1345" i="1"/>
  <c r="G1345" i="1" s="1"/>
  <c r="H1344" i="1"/>
  <c r="D1344" i="1"/>
  <c r="G1344" i="1" s="1"/>
  <c r="C1344" i="1"/>
  <c r="H1343" i="1"/>
  <c r="D1343" i="1"/>
  <c r="C1343" i="1"/>
  <c r="G1343" i="1" s="1"/>
  <c r="D1342" i="1"/>
  <c r="G1342" i="1" s="1"/>
  <c r="C1342" i="1"/>
  <c r="D1341" i="1"/>
  <c r="C1341" i="1"/>
  <c r="G1341" i="1" s="1"/>
  <c r="H1340" i="1"/>
  <c r="D1340" i="1"/>
  <c r="G1340" i="1" s="1"/>
  <c r="C1340" i="1"/>
  <c r="H1339" i="1"/>
  <c r="D1339" i="1"/>
  <c r="C1339" i="1"/>
  <c r="G1339" i="1" s="1"/>
  <c r="D1338" i="1"/>
  <c r="G1338" i="1" s="1"/>
  <c r="C1338" i="1"/>
  <c r="D1337" i="1"/>
  <c r="C1337" i="1"/>
  <c r="G1337" i="1" s="1"/>
  <c r="H1336" i="1"/>
  <c r="D1336" i="1"/>
  <c r="G1336" i="1" s="1"/>
  <c r="C1336" i="1"/>
  <c r="H1335" i="1"/>
  <c r="D1335" i="1"/>
  <c r="C1335" i="1"/>
  <c r="G1335" i="1" s="1"/>
  <c r="D1334" i="1"/>
  <c r="G1334" i="1" s="1"/>
  <c r="C1334" i="1"/>
  <c r="D1333" i="1"/>
  <c r="C1333" i="1"/>
  <c r="G1333" i="1" s="1"/>
  <c r="H1332" i="1"/>
  <c r="G1332" i="1"/>
  <c r="D1332" i="1"/>
  <c r="C1332" i="1"/>
  <c r="H1331" i="1"/>
  <c r="D1331" i="1"/>
  <c r="C1331" i="1"/>
  <c r="G1331" i="1" s="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G1297" i="1"/>
  <c r="D1297" i="1"/>
  <c r="H1297" i="1" s="1"/>
  <c r="C1297" i="1"/>
  <c r="H1296" i="1"/>
  <c r="G1296" i="1"/>
  <c r="D1296" i="1"/>
  <c r="C1296" i="1"/>
  <c r="G1295" i="1"/>
  <c r="D1295" i="1"/>
  <c r="H1295" i="1" s="1"/>
  <c r="C1295" i="1"/>
  <c r="H1294" i="1"/>
  <c r="G1294" i="1"/>
  <c r="D1294" i="1"/>
  <c r="C1294" i="1"/>
  <c r="G1293" i="1"/>
  <c r="D1293" i="1"/>
  <c r="H1293" i="1" s="1"/>
  <c r="C1293" i="1"/>
  <c r="H1292" i="1"/>
  <c r="G1292" i="1"/>
  <c r="D1292" i="1"/>
  <c r="C1292" i="1"/>
  <c r="G1291" i="1"/>
  <c r="D1291" i="1"/>
  <c r="H1291" i="1" s="1"/>
  <c r="C1291" i="1"/>
  <c r="H1290" i="1"/>
  <c r="G1290" i="1"/>
  <c r="D1290" i="1"/>
  <c r="C1290" i="1"/>
  <c r="G1289" i="1"/>
  <c r="D1289" i="1"/>
  <c r="H1289" i="1" s="1"/>
  <c r="C1289" i="1"/>
  <c r="H1288" i="1"/>
  <c r="G1288" i="1"/>
  <c r="D1288" i="1"/>
  <c r="C1288" i="1"/>
  <c r="G1287" i="1"/>
  <c r="D1287" i="1"/>
  <c r="H1287" i="1" s="1"/>
  <c r="C1287" i="1"/>
  <c r="H1286" i="1"/>
  <c r="G1286" i="1"/>
  <c r="D1286" i="1"/>
  <c r="C1286" i="1"/>
  <c r="G1285" i="1"/>
  <c r="D1285" i="1"/>
  <c r="H1285" i="1" s="1"/>
  <c r="C1285" i="1"/>
  <c r="H1284" i="1"/>
  <c r="G1284" i="1"/>
  <c r="D1284" i="1"/>
  <c r="C1284" i="1"/>
  <c r="G1283" i="1"/>
  <c r="D1283" i="1"/>
  <c r="H1283" i="1" s="1"/>
  <c r="C1283" i="1"/>
  <c r="H1282" i="1"/>
  <c r="G1282" i="1"/>
  <c r="D1282" i="1"/>
  <c r="C1282" i="1"/>
  <c r="G1281" i="1"/>
  <c r="D1281" i="1"/>
  <c r="H1281" i="1" s="1"/>
  <c r="C1281" i="1"/>
  <c r="H1280" i="1"/>
  <c r="G1280" i="1"/>
  <c r="D1280" i="1"/>
  <c r="C1280" i="1"/>
  <c r="G1279" i="1"/>
  <c r="D1279" i="1"/>
  <c r="H1279" i="1" s="1"/>
  <c r="C1279" i="1"/>
  <c r="H1278" i="1"/>
  <c r="G1278" i="1"/>
  <c r="D1278" i="1"/>
  <c r="C1278" i="1"/>
  <c r="G1277" i="1"/>
  <c r="D1277" i="1"/>
  <c r="H1277" i="1" s="1"/>
  <c r="C1277" i="1"/>
  <c r="H1276" i="1"/>
  <c r="G1276" i="1"/>
  <c r="D1276" i="1"/>
  <c r="C1276" i="1"/>
  <c r="G1275" i="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G1269" i="1"/>
  <c r="D1269" i="1"/>
  <c r="H1269" i="1" s="1"/>
  <c r="C1269" i="1"/>
  <c r="H1268" i="1"/>
  <c r="G1268" i="1"/>
  <c r="D1268" i="1"/>
  <c r="C1268" i="1"/>
  <c r="G1267" i="1"/>
  <c r="D1267" i="1"/>
  <c r="H1267" i="1" s="1"/>
  <c r="C1267" i="1"/>
  <c r="H1266" i="1"/>
  <c r="G1266" i="1"/>
  <c r="D1266" i="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H1237" i="1"/>
  <c r="G1237" i="1"/>
  <c r="D1237" i="1"/>
  <c r="C1237" i="1"/>
  <c r="D1236" i="1"/>
  <c r="H1236" i="1" s="1"/>
  <c r="C1236" i="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D1224" i="1"/>
  <c r="H1224" i="1" s="1"/>
  <c r="C1224" i="1"/>
  <c r="D1223" i="1"/>
  <c r="H1223" i="1" s="1"/>
  <c r="C1223" i="1"/>
  <c r="H1221" i="1"/>
  <c r="G1221" i="1"/>
  <c r="D1221" i="1"/>
  <c r="C1221" i="1"/>
  <c r="H1220" i="1"/>
  <c r="G1220" i="1"/>
  <c r="D1220" i="1"/>
  <c r="C1220" i="1"/>
  <c r="H1219" i="1"/>
  <c r="G1219" i="1"/>
  <c r="D1219" i="1"/>
  <c r="C1219" i="1"/>
  <c r="H1218" i="1"/>
  <c r="G1218" i="1"/>
  <c r="D1218" i="1"/>
  <c r="C1218" i="1"/>
  <c r="D1217" i="1"/>
  <c r="H1217" i="1" s="1"/>
  <c r="C1217" i="1"/>
  <c r="H1216" i="1"/>
  <c r="G1216" i="1"/>
  <c r="D1216" i="1"/>
  <c r="C1216" i="1"/>
  <c r="D1213" i="1"/>
  <c r="H1213" i="1" s="1"/>
  <c r="C1213" i="1"/>
  <c r="H1212" i="1"/>
  <c r="D1212" i="1"/>
  <c r="G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D1055" i="1"/>
  <c r="G1055" i="1" s="1"/>
  <c r="C1055" i="1"/>
  <c r="D1054" i="1"/>
  <c r="H1054" i="1" s="1"/>
  <c r="C1054" i="1"/>
  <c r="H1053" i="1"/>
  <c r="D1053" i="1"/>
  <c r="G1053" i="1" s="1"/>
  <c r="C1053" i="1"/>
  <c r="D1052" i="1"/>
  <c r="H1052" i="1" s="1"/>
  <c r="C1052" i="1"/>
  <c r="H1051" i="1"/>
  <c r="D1051" i="1"/>
  <c r="G1051" i="1" s="1"/>
  <c r="C1051" i="1"/>
  <c r="D1050" i="1"/>
  <c r="H1050" i="1" s="1"/>
  <c r="C1050" i="1"/>
  <c r="H1049" i="1"/>
  <c r="D1049" i="1"/>
  <c r="G1049" i="1" s="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G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G996" i="1"/>
  <c r="D996" i="1"/>
  <c r="H996" i="1" s="1"/>
  <c r="C996" i="1"/>
  <c r="D995" i="1"/>
  <c r="H995" i="1" s="1"/>
  <c r="C995" i="1"/>
  <c r="G994" i="1"/>
  <c r="D994" i="1"/>
  <c r="H994" i="1" s="1"/>
  <c r="C994" i="1"/>
  <c r="D993" i="1"/>
  <c r="H993" i="1" s="1"/>
  <c r="C993" i="1"/>
  <c r="H992" i="1"/>
  <c r="G992" i="1"/>
  <c r="D992" i="1"/>
  <c r="C992" i="1"/>
  <c r="D991" i="1"/>
  <c r="H991" i="1" s="1"/>
  <c r="C991" i="1"/>
  <c r="C990" i="1"/>
  <c r="D989" i="1"/>
  <c r="H989" i="1" s="1"/>
  <c r="C989" i="1"/>
  <c r="H988" i="1"/>
  <c r="D988" i="1"/>
  <c r="G988" i="1" s="1"/>
  <c r="C988" i="1"/>
  <c r="H987" i="1"/>
  <c r="G987" i="1"/>
  <c r="D987" i="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H644" i="1"/>
  <c r="D644" i="1"/>
  <c r="G644" i="1" s="1"/>
  <c r="C644" i="1"/>
  <c r="H643" i="1"/>
  <c r="G643" i="1"/>
  <c r="D643" i="1"/>
  <c r="C643" i="1"/>
  <c r="H642" i="1"/>
  <c r="G642" i="1"/>
  <c r="D642" i="1"/>
  <c r="C642" i="1"/>
  <c r="H641" i="1"/>
  <c r="G641" i="1"/>
  <c r="D641" i="1"/>
  <c r="C641" i="1"/>
  <c r="C638"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D369" i="1"/>
  <c r="H369" i="1" s="1"/>
  <c r="C369" i="1"/>
  <c r="D368" i="1"/>
  <c r="H368" i="1" s="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D263" i="1"/>
  <c r="H263" i="1" s="1"/>
  <c r="C263" i="1"/>
  <c r="H262" i="1"/>
  <c r="G262" i="1"/>
  <c r="D262" i="1"/>
  <c r="C262" i="1"/>
  <c r="D261" i="1"/>
  <c r="H261" i="1" s="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D247" i="1"/>
  <c r="H247" i="1" s="1"/>
  <c r="C247" i="1"/>
  <c r="D246" i="1"/>
  <c r="H246" i="1" s="1"/>
  <c r="C246" i="1"/>
  <c r="D245" i="1"/>
  <c r="H245" i="1" s="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G209" i="1"/>
  <c r="D209" i="1"/>
  <c r="H209" i="1" s="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D172" i="1"/>
  <c r="H172" i="1" s="1"/>
  <c r="C172" i="1"/>
  <c r="D171" i="1"/>
  <c r="H171" i="1" s="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H155" i="1"/>
  <c r="G155" i="1"/>
  <c r="D155" i="1"/>
  <c r="C155" i="1"/>
  <c r="H154" i="1"/>
  <c r="G154" i="1"/>
  <c r="D154" i="1"/>
  <c r="C154" i="1"/>
  <c r="D153" i="1"/>
  <c r="H153" i="1" s="1"/>
  <c r="C153" i="1"/>
  <c r="H152" i="1"/>
  <c r="G152" i="1"/>
  <c r="D152" i="1"/>
  <c r="C152" i="1"/>
  <c r="D151" i="1"/>
  <c r="H151" i="1" s="1"/>
  <c r="C151" i="1"/>
  <c r="H150" i="1"/>
  <c r="D150" i="1"/>
  <c r="G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65" i="1" l="1"/>
  <c r="G1566" i="1"/>
  <c r="G1565" i="1"/>
  <c r="H1530" i="1"/>
  <c r="G1530" i="1"/>
  <c r="G1531" i="1"/>
  <c r="G1525" i="1"/>
  <c r="G1510" i="1"/>
  <c r="G1507" i="1"/>
  <c r="H1505" i="1"/>
  <c r="G1508" i="1"/>
  <c r="G1483" i="1"/>
  <c r="G1491" i="1"/>
  <c r="H1488" i="1"/>
  <c r="G1484" i="1"/>
  <c r="H1489" i="1"/>
  <c r="G1492" i="1"/>
  <c r="D42" i="8"/>
  <c r="G1490" i="1"/>
  <c r="H1412" i="1"/>
  <c r="E114" i="6"/>
  <c r="E141" i="6" s="1"/>
  <c r="H1414" i="1"/>
  <c r="E644" i="4"/>
  <c r="D638" i="1" s="1"/>
  <c r="G638" i="1" s="1"/>
  <c r="G687" i="1"/>
  <c r="B230" i="9"/>
  <c r="B246" i="9"/>
  <c r="B262" i="9"/>
  <c r="E50" i="9"/>
  <c r="E52" i="9"/>
  <c r="B52" i="9" s="1"/>
  <c r="E68" i="9"/>
  <c r="B68" i="9" s="1"/>
  <c r="E100" i="9"/>
  <c r="B100" i="9" s="1"/>
  <c r="E117" i="9"/>
  <c r="B117" i="9" s="1"/>
  <c r="E124" i="9"/>
  <c r="B124" i="9" s="1"/>
  <c r="E154" i="9"/>
  <c r="B154" i="9" s="1"/>
  <c r="F250" i="9"/>
  <c r="B250" i="9" s="1"/>
  <c r="F266" i="9"/>
  <c r="B266" i="9" s="1"/>
  <c r="E93" i="9"/>
  <c r="B93" i="9" s="1"/>
  <c r="E122" i="9"/>
  <c r="E139" i="9"/>
  <c r="B139" i="9" s="1"/>
  <c r="E157" i="9"/>
  <c r="B157" i="9" s="1"/>
  <c r="F241" i="9"/>
  <c r="B241" i="9" s="1"/>
  <c r="F257" i="9"/>
  <c r="B257" i="9" s="1"/>
  <c r="E58" i="9"/>
  <c r="E69" i="9"/>
  <c r="B69" i="9" s="1"/>
  <c r="E91" i="9"/>
  <c r="B91" i="9" s="1"/>
  <c r="E101" i="9"/>
  <c r="B101" i="9" s="1"/>
  <c r="E108" i="9"/>
  <c r="B108" i="9" s="1"/>
  <c r="E125" i="9"/>
  <c r="B125" i="9" s="1"/>
  <c r="E130" i="9"/>
  <c r="E155" i="9"/>
  <c r="B155" i="9" s="1"/>
  <c r="F235" i="9"/>
  <c r="B238" i="9"/>
  <c r="F251" i="9"/>
  <c r="B254" i="9"/>
  <c r="F267" i="9"/>
  <c r="B270" i="9"/>
  <c r="B67" i="9"/>
  <c r="B229" i="9"/>
  <c r="B261" i="9"/>
  <c r="E49" i="9"/>
  <c r="B49" i="9" s="1"/>
  <c r="E75" i="9"/>
  <c r="B75" i="9" s="1"/>
  <c r="E77" i="9"/>
  <c r="B77" i="9" s="1"/>
  <c r="E99" i="9"/>
  <c r="B99" i="9" s="1"/>
  <c r="E116" i="9"/>
  <c r="B116" i="9" s="1"/>
  <c r="E133" i="9"/>
  <c r="B133" i="9" s="1"/>
  <c r="E140" i="9"/>
  <c r="B140" i="9" s="1"/>
  <c r="E148" i="9"/>
  <c r="B148" i="9" s="1"/>
  <c r="F233" i="9"/>
  <c r="B233" i="9" s="1"/>
  <c r="F249" i="9"/>
  <c r="B249" i="9" s="1"/>
  <c r="F265" i="9"/>
  <c r="B265" i="9" s="1"/>
  <c r="E82" i="9"/>
  <c r="B82" i="9" s="1"/>
  <c r="E92" i="9"/>
  <c r="B92" i="9" s="1"/>
  <c r="E109" i="9"/>
  <c r="B109" i="9" s="1"/>
  <c r="E114" i="9"/>
  <c r="E138" i="9"/>
  <c r="E156" i="9"/>
  <c r="B156" i="9" s="1"/>
  <c r="B227" i="9"/>
  <c r="F236" i="9"/>
  <c r="B243" i="9"/>
  <c r="F252" i="9"/>
  <c r="B252" i="9" s="1"/>
  <c r="B259" i="9"/>
  <c r="F268" i="9"/>
  <c r="G647" i="1"/>
  <c r="B275" i="9"/>
  <c r="G645" i="1"/>
  <c r="G631" i="1"/>
  <c r="G405" i="1"/>
  <c r="G397" i="1"/>
  <c r="G398" i="1"/>
  <c r="G365" i="1"/>
  <c r="G367" i="1"/>
  <c r="G369" i="1"/>
  <c r="E350" i="4"/>
  <c r="D345" i="1" s="1"/>
  <c r="G364" i="1"/>
  <c r="G366" i="1"/>
  <c r="G368" i="1"/>
  <c r="G370" i="1"/>
  <c r="H638" i="1"/>
  <c r="G411" i="1"/>
  <c r="G288" i="1"/>
  <c r="D412" i="1"/>
  <c r="G289" i="1"/>
  <c r="E273" i="9"/>
  <c r="B273" i="9" s="1"/>
  <c r="G261" i="1"/>
  <c r="G263" i="1"/>
  <c r="F226" i="9"/>
  <c r="B226" i="9" s="1"/>
  <c r="E70" i="9"/>
  <c r="B70" i="9" s="1"/>
  <c r="G244" i="1"/>
  <c r="G246" i="1"/>
  <c r="E224" i="4"/>
  <c r="D220" i="1" s="1"/>
  <c r="G243" i="1"/>
  <c r="G245" i="1"/>
  <c r="G247" i="1"/>
  <c r="F247" i="4"/>
  <c r="E57" i="9"/>
  <c r="B57" i="9" s="1"/>
  <c r="F225" i="9"/>
  <c r="B225" i="9" s="1"/>
  <c r="G210" i="1"/>
  <c r="E196" i="4"/>
  <c r="D192" i="1" s="1"/>
  <c r="H192" i="1" s="1"/>
  <c r="G198" i="1"/>
  <c r="F196" i="4"/>
  <c r="E54" i="9"/>
  <c r="B54" i="9" s="1"/>
  <c r="E46" i="9"/>
  <c r="B46" i="9" s="1"/>
  <c r="B222" i="9"/>
  <c r="F219" i="9"/>
  <c r="E45" i="9"/>
  <c r="B45" i="9" s="1"/>
  <c r="G171" i="1"/>
  <c r="G172" i="1"/>
  <c r="G161" i="1"/>
  <c r="G163" i="1"/>
  <c r="E163" i="4"/>
  <c r="D159" i="1" s="1"/>
  <c r="F164" i="4"/>
  <c r="G160" i="1"/>
  <c r="G162" i="1"/>
  <c r="G157" i="1"/>
  <c r="F159" i="4"/>
  <c r="G151" i="1"/>
  <c r="G153" i="1"/>
  <c r="F218" i="9"/>
  <c r="B218" i="9" s="1"/>
  <c r="G149" i="1"/>
  <c r="F153" i="4"/>
  <c r="G146" i="1"/>
  <c r="H129" i="1"/>
  <c r="G129" i="1"/>
  <c r="G131" i="1"/>
  <c r="G130" i="1"/>
  <c r="G132" i="1"/>
  <c r="G125" i="1"/>
  <c r="F128" i="4"/>
  <c r="G124" i="1"/>
  <c r="E124" i="4"/>
  <c r="D120" i="1" s="1"/>
  <c r="H120" i="1" s="1"/>
  <c r="G121" i="1"/>
  <c r="G123" i="1"/>
  <c r="G120" i="1"/>
  <c r="F125" i="4"/>
  <c r="D108" i="1"/>
  <c r="G79" i="1"/>
  <c r="G81" i="1"/>
  <c r="E82" i="4"/>
  <c r="D78" i="1" s="1"/>
  <c r="E6" i="4"/>
  <c r="I16" i="3" s="1"/>
  <c r="F82" i="4"/>
  <c r="E34" i="9"/>
  <c r="B34" i="9" s="1"/>
  <c r="F74" i="4"/>
  <c r="G64" i="1"/>
  <c r="F68" i="4"/>
  <c r="E30" i="9"/>
  <c r="B30" i="9" s="1"/>
  <c r="E294" i="9"/>
  <c r="B294" i="9" s="1"/>
  <c r="F215" i="9"/>
  <c r="B215" i="9" s="1"/>
  <c r="F217" i="9"/>
  <c r="B217" i="9" s="1"/>
  <c r="E303" i="9"/>
  <c r="B303" i="9" s="1"/>
  <c r="G1239" i="1"/>
  <c r="G1241" i="1"/>
  <c r="G1243" i="1"/>
  <c r="G1245" i="1"/>
  <c r="G1247" i="1"/>
  <c r="G1249" i="1"/>
  <c r="G1251" i="1"/>
  <c r="G1253" i="1"/>
  <c r="G1255" i="1"/>
  <c r="G1257" i="1"/>
  <c r="G1259" i="1"/>
  <c r="G1261" i="1"/>
  <c r="G1263" i="1"/>
  <c r="E301" i="9"/>
  <c r="B301" i="9" s="1"/>
  <c r="G1238" i="1"/>
  <c r="G1240" i="1"/>
  <c r="G1242" i="1"/>
  <c r="G1244" i="1"/>
  <c r="G1246" i="1"/>
  <c r="G1248" i="1"/>
  <c r="G1250" i="1"/>
  <c r="G1252" i="1"/>
  <c r="G1254" i="1"/>
  <c r="G1256" i="1"/>
  <c r="G1258" i="1"/>
  <c r="G1260" i="1"/>
  <c r="G1262" i="1"/>
  <c r="E289" i="9"/>
  <c r="B289" i="9" s="1"/>
  <c r="H1235" i="1"/>
  <c r="G1235" i="1"/>
  <c r="G1236" i="1"/>
  <c r="G1232" i="1"/>
  <c r="G1227" i="1"/>
  <c r="G1229" i="1"/>
  <c r="G1223" i="1"/>
  <c r="G1224" i="1"/>
  <c r="G1217" i="1"/>
  <c r="E238" i="5"/>
  <c r="D1215" i="1" s="1"/>
  <c r="G1211" i="1"/>
  <c r="G1213" i="1"/>
  <c r="G1166" i="1"/>
  <c r="G1165" i="1"/>
  <c r="G1154" i="1"/>
  <c r="G1156" i="1"/>
  <c r="G1155" i="1"/>
  <c r="G1138" i="1"/>
  <c r="G1056" i="1"/>
  <c r="G1062" i="1"/>
  <c r="G1064" i="1"/>
  <c r="E286" i="9"/>
  <c r="B286" i="9" s="1"/>
  <c r="D1048" i="1"/>
  <c r="G1050" i="1"/>
  <c r="G1052" i="1"/>
  <c r="G1054" i="1"/>
  <c r="F70" i="5"/>
  <c r="G1030" i="1"/>
  <c r="H1032" i="1"/>
  <c r="G1033" i="1"/>
  <c r="G1014" i="1"/>
  <c r="G1013" i="1"/>
  <c r="G1015" i="1"/>
  <c r="G1008" i="1"/>
  <c r="G1010" i="1"/>
  <c r="G1012" i="1"/>
  <c r="G1007" i="1"/>
  <c r="G1009" i="1"/>
  <c r="G1011" i="1"/>
  <c r="G1264" i="1"/>
  <c r="E309" i="9"/>
  <c r="B309" i="9" s="1"/>
  <c r="G998" i="1"/>
  <c r="G1000" i="1"/>
  <c r="G1002" i="1"/>
  <c r="G1004" i="1"/>
  <c r="G1006" i="1"/>
  <c r="F19" i="5"/>
  <c r="G997" i="1"/>
  <c r="G999" i="1"/>
  <c r="G1001" i="1"/>
  <c r="G1003" i="1"/>
  <c r="G1005" i="1"/>
  <c r="E12" i="5"/>
  <c r="D990" i="1" s="1"/>
  <c r="G990" i="1" s="1"/>
  <c r="H990" i="1"/>
  <c r="G991" i="1"/>
  <c r="G993" i="1"/>
  <c r="G995" i="1"/>
  <c r="F13" i="5"/>
  <c r="G989" i="1"/>
  <c r="F8" i="5"/>
  <c r="E293" i="9"/>
  <c r="B293" i="9" s="1"/>
  <c r="E298" i="9"/>
  <c r="B298" i="9" s="1"/>
  <c r="E300" i="9"/>
  <c r="B300" i="9" s="1"/>
  <c r="E287" i="9"/>
  <c r="B287" i="9" s="1"/>
  <c r="E296" i="9"/>
  <c r="B296" i="9" s="1"/>
  <c r="E27" i="9"/>
  <c r="B27" i="9" s="1"/>
  <c r="E288" i="9"/>
  <c r="B288" i="9" s="1"/>
  <c r="G1561" i="1"/>
  <c r="H1561" i="1"/>
  <c r="H1469" i="1"/>
  <c r="G1469" i="1"/>
  <c r="J1459" i="1"/>
  <c r="G1553" i="1"/>
  <c r="H1553" i="1"/>
  <c r="F242" i="5"/>
  <c r="D238" i="5"/>
  <c r="H1334" i="1"/>
  <c r="H1342" i="1"/>
  <c r="H1350" i="1"/>
  <c r="H1358" i="1"/>
  <c r="H1366" i="1"/>
  <c r="H1374" i="1"/>
  <c r="H1382" i="1"/>
  <c r="G1443" i="1"/>
  <c r="J1443" i="1"/>
  <c r="H1443" i="1"/>
  <c r="I1464" i="1"/>
  <c r="G1577" i="1"/>
  <c r="H1577" i="1"/>
  <c r="G1462" i="1"/>
  <c r="H1462" i="1"/>
  <c r="I1474" i="1"/>
  <c r="H1337" i="1"/>
  <c r="H1345" i="1"/>
  <c r="H1353" i="1"/>
  <c r="H1361" i="1"/>
  <c r="I1440" i="1"/>
  <c r="I1451" i="1"/>
  <c r="H1454" i="1"/>
  <c r="G1454" i="1"/>
  <c r="H1460" i="1"/>
  <c r="G1460" i="1"/>
  <c r="I1460" i="1" s="1"/>
  <c r="H1475" i="1"/>
  <c r="G1475" i="1"/>
  <c r="I1478" i="1"/>
  <c r="H1501" i="1"/>
  <c r="G1501" i="1"/>
  <c r="H1509" i="1"/>
  <c r="G1509" i="1"/>
  <c r="H1519" i="1"/>
  <c r="G1519" i="1"/>
  <c r="G1569" i="1"/>
  <c r="H1569" i="1"/>
  <c r="H1444" i="1"/>
  <c r="G1444" i="1"/>
  <c r="I1444" i="1" s="1"/>
  <c r="H1485" i="1"/>
  <c r="G1485" i="1"/>
  <c r="H1493" i="1"/>
  <c r="G1493" i="1"/>
  <c r="G1529" i="1"/>
  <c r="H1529" i="1"/>
  <c r="I1447" i="1"/>
  <c r="H1465" i="1"/>
  <c r="G1465" i="1"/>
  <c r="I1465" i="1" s="1"/>
  <c r="J1471" i="1"/>
  <c r="H1471" i="1"/>
  <c r="G1471" i="1"/>
  <c r="H1503" i="1"/>
  <c r="G1503" i="1"/>
  <c r="C135" i="1"/>
  <c r="H1338" i="1"/>
  <c r="H1346" i="1"/>
  <c r="H1354" i="1"/>
  <c r="H1362" i="1"/>
  <c r="H1370" i="1"/>
  <c r="H1378" i="1"/>
  <c r="I1439" i="1"/>
  <c r="J1444" i="1"/>
  <c r="J1455" i="1"/>
  <c r="H1455" i="1"/>
  <c r="G1466" i="1"/>
  <c r="I1466" i="1" s="1"/>
  <c r="H1466" i="1"/>
  <c r="G1472" i="1"/>
  <c r="H1472" i="1"/>
  <c r="H1487" i="1"/>
  <c r="G1487" i="1"/>
  <c r="H1511" i="1"/>
  <c r="G1511" i="1"/>
  <c r="G1545" i="1"/>
  <c r="H1545" i="1"/>
  <c r="D363" i="4"/>
  <c r="F369" i="4"/>
  <c r="D47" i="1"/>
  <c r="H1333" i="1"/>
  <c r="H1341" i="1"/>
  <c r="H1349" i="1"/>
  <c r="H1357" i="1"/>
  <c r="H1456" i="1"/>
  <c r="G1456" i="1"/>
  <c r="I1456" i="1" s="1"/>
  <c r="H1477" i="1"/>
  <c r="G1477" i="1"/>
  <c r="I1477" i="1" s="1"/>
  <c r="H1495" i="1"/>
  <c r="G1495" i="1"/>
  <c r="G1537" i="1"/>
  <c r="H1537" i="1"/>
  <c r="G1442" i="1"/>
  <c r="J1445" i="1"/>
  <c r="G1449" i="1"/>
  <c r="I1449" i="1" s="1"/>
  <c r="J1457" i="1"/>
  <c r="H1459" i="1"/>
  <c r="H1461" i="1"/>
  <c r="J1467" i="1"/>
  <c r="G1476" i="1"/>
  <c r="I1476" i="1" s="1"/>
  <c r="J1478" i="1"/>
  <c r="F134" i="4"/>
  <c r="F202" i="4"/>
  <c r="E421" i="4"/>
  <c r="G308" i="9"/>
  <c r="F177" i="5"/>
  <c r="H1449" i="1"/>
  <c r="H1451" i="1"/>
  <c r="G1455" i="1"/>
  <c r="I1455" i="1" s="1"/>
  <c r="I1463" i="1"/>
  <c r="J1465" i="1"/>
  <c r="I1473" i="1"/>
  <c r="G1486" i="1"/>
  <c r="G1502" i="1"/>
  <c r="H1528" i="1"/>
  <c r="H1544" i="1"/>
  <c r="H1560" i="1"/>
  <c r="H1576" i="1"/>
  <c r="F124" i="4"/>
  <c r="F197" i="4"/>
  <c r="F264" i="4"/>
  <c r="E298" i="4"/>
  <c r="F402" i="4"/>
  <c r="E528" i="4"/>
  <c r="D567" i="4"/>
  <c r="F568" i="4"/>
  <c r="H1446" i="1"/>
  <c r="I1446" i="1" s="1"/>
  <c r="F112" i="4"/>
  <c r="D106" i="4"/>
  <c r="D311" i="4"/>
  <c r="F312" i="4"/>
  <c r="F530" i="4"/>
  <c r="D529" i="4"/>
  <c r="G1448" i="1"/>
  <c r="I1448" i="1" s="1"/>
  <c r="H1464" i="1"/>
  <c r="J1468" i="1"/>
  <c r="H1474" i="1"/>
  <c r="G1479" i="1"/>
  <c r="I1479" i="1" s="1"/>
  <c r="H1481" i="1"/>
  <c r="H1497" i="1"/>
  <c r="H1513" i="1"/>
  <c r="G1526" i="1"/>
  <c r="G1542" i="1"/>
  <c r="G1558" i="1"/>
  <c r="G1574" i="1"/>
  <c r="F7" i="4"/>
  <c r="H1442" i="1"/>
  <c r="H1447" i="1"/>
  <c r="J1451" i="1"/>
  <c r="H1453" i="1"/>
  <c r="G1457" i="1"/>
  <c r="I1457" i="1" s="1"/>
  <c r="G1459" i="1"/>
  <c r="I1459" i="1" s="1"/>
  <c r="G206" i="9"/>
  <c r="E206" i="9" s="1"/>
  <c r="B206" i="9" s="1"/>
  <c r="F8" i="4"/>
  <c r="D50" i="4"/>
  <c r="F133" i="4"/>
  <c r="D224" i="4"/>
  <c r="F225" i="4"/>
  <c r="F300" i="4"/>
  <c r="D152" i="4"/>
  <c r="D421" i="4"/>
  <c r="F460" i="4"/>
  <c r="E134" i="5"/>
  <c r="D1112" i="1" s="1"/>
  <c r="D134" i="5"/>
  <c r="F142" i="5"/>
  <c r="H308" i="9"/>
  <c r="E176" i="5"/>
  <c r="H19" i="9" s="1"/>
  <c r="E19" i="9" s="1"/>
  <c r="B19" i="9" s="1"/>
  <c r="D89" i="6"/>
  <c r="D5" i="7"/>
  <c r="D49" i="8"/>
  <c r="E25" i="9"/>
  <c r="B25" i="9" s="1"/>
  <c r="E5" i="7"/>
  <c r="D484" i="4"/>
  <c r="D515" i="4"/>
  <c r="E643" i="4"/>
  <c r="D637" i="1" s="1"/>
  <c r="D263" i="4"/>
  <c r="F417" i="4"/>
  <c r="E580" i="4"/>
  <c r="D574" i="1" s="1"/>
  <c r="D580" i="4"/>
  <c r="F587" i="4"/>
  <c r="B35" i="9"/>
  <c r="B40" i="9"/>
  <c r="E472" i="4"/>
  <c r="D466" i="1" s="1"/>
  <c r="F246" i="5"/>
  <c r="D245" i="5"/>
  <c r="E33" i="9"/>
  <c r="B33" i="9" s="1"/>
  <c r="E484" i="4"/>
  <c r="D478" i="1" s="1"/>
  <c r="D625" i="4"/>
  <c r="E245" i="5"/>
  <c r="D1222" i="1" s="1"/>
  <c r="F119" i="5"/>
  <c r="D118" i="5"/>
  <c r="G310" i="9"/>
  <c r="E310" i="9" s="1"/>
  <c r="B310" i="9" s="1"/>
  <c r="F190" i="5"/>
  <c r="D5" i="6"/>
  <c r="F6" i="6"/>
  <c r="E22" i="9"/>
  <c r="B22" i="9" s="1"/>
  <c r="E38" i="9"/>
  <c r="B38" i="9" s="1"/>
  <c r="G204" i="9"/>
  <c r="E204" i="9" s="1"/>
  <c r="B204" i="9" s="1"/>
  <c r="F416" i="4"/>
  <c r="D7" i="5"/>
  <c r="D69" i="5"/>
  <c r="E146" i="5"/>
  <c r="E68" i="5" s="1"/>
  <c r="D206" i="5"/>
  <c r="D176" i="5" s="1"/>
  <c r="D35" i="6"/>
  <c r="I10" i="9"/>
  <c r="B50" i="9"/>
  <c r="E61" i="9"/>
  <c r="B61" i="9" s="1"/>
  <c r="B97" i="9"/>
  <c r="B113" i="9"/>
  <c r="G194" i="9"/>
  <c r="E194" i="9" s="1"/>
  <c r="B194" i="9" s="1"/>
  <c r="G210" i="9"/>
  <c r="E210" i="9" s="1"/>
  <c r="B210" i="9" s="1"/>
  <c r="B219" i="9"/>
  <c r="F228" i="9"/>
  <c r="B228" i="9" s="1"/>
  <c r="B235" i="9"/>
  <c r="F244" i="9"/>
  <c r="B244" i="9" s="1"/>
  <c r="B251" i="9"/>
  <c r="F260" i="9"/>
  <c r="B260" i="9" s="1"/>
  <c r="B267" i="9"/>
  <c r="B58" i="9"/>
  <c r="B114" i="9"/>
  <c r="B130" i="9"/>
  <c r="B66" i="9"/>
  <c r="B74" i="9"/>
  <c r="B98" i="9"/>
  <c r="G196" i="9"/>
  <c r="E196" i="9" s="1"/>
  <c r="B196" i="9" s="1"/>
  <c r="B236" i="9"/>
  <c r="B268" i="9"/>
  <c r="E291" i="9"/>
  <c r="B291"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2" i="9"/>
  <c r="B42" i="9" s="1"/>
  <c r="B89" i="9"/>
  <c r="B105" i="9"/>
  <c r="B121" i="9"/>
  <c r="B137" i="9"/>
  <c r="G202" i="9"/>
  <c r="E202" i="9" s="1"/>
  <c r="B202" i="9" s="1"/>
  <c r="F220" i="9"/>
  <c r="B220" i="9" s="1"/>
  <c r="F277" i="9"/>
  <c r="G290" i="9"/>
  <c r="D114" i="6"/>
  <c r="L192" i="9"/>
  <c r="F192" i="9" s="1"/>
  <c r="G208" i="9"/>
  <c r="E208" i="9" s="1"/>
  <c r="B208" i="9" s="1"/>
  <c r="F603" i="4"/>
  <c r="H290" i="9"/>
  <c r="F149" i="5"/>
  <c r="E53" i="9"/>
  <c r="B53" i="9" s="1"/>
  <c r="B122" i="9"/>
  <c r="B138" i="9"/>
  <c r="G198" i="9"/>
  <c r="E198" i="9" s="1"/>
  <c r="B198" i="9" s="1"/>
  <c r="B221" i="9"/>
  <c r="B237" i="9"/>
  <c r="B253" i="9"/>
  <c r="B269" i="9"/>
  <c r="B297" i="9"/>
  <c r="I34" i="3" l="1"/>
  <c r="C1517" i="1"/>
  <c r="D1435" i="1"/>
  <c r="I28" i="3"/>
  <c r="I27" i="3"/>
  <c r="D1408" i="1"/>
  <c r="F644" i="4"/>
  <c r="H412" i="1"/>
  <c r="G412" i="1"/>
  <c r="G192" i="1"/>
  <c r="E151" i="4"/>
  <c r="H159" i="1"/>
  <c r="G159" i="1"/>
  <c r="F163" i="4"/>
  <c r="D2" i="1"/>
  <c r="H108" i="1"/>
  <c r="G108" i="1"/>
  <c r="H78" i="1"/>
  <c r="G78" i="1"/>
  <c r="H1048" i="1"/>
  <c r="G1048" i="1"/>
  <c r="F12" i="5"/>
  <c r="E7" i="5"/>
  <c r="D985" i="1" s="1"/>
  <c r="F176" i="5"/>
  <c r="H22" i="3"/>
  <c r="C1153" i="1"/>
  <c r="I21" i="3"/>
  <c r="D1046" i="1"/>
  <c r="E6" i="5"/>
  <c r="G316" i="9"/>
  <c r="E316" i="9" s="1"/>
  <c r="H29" i="3"/>
  <c r="C1436" i="1"/>
  <c r="E420" i="4"/>
  <c r="D415" i="1"/>
  <c r="G47" i="1"/>
  <c r="H47" i="1"/>
  <c r="H135" i="1"/>
  <c r="G135" i="1"/>
  <c r="D522" i="1"/>
  <c r="E165" i="9"/>
  <c r="B165" i="9" s="1"/>
  <c r="F7" i="5"/>
  <c r="H20" i="3"/>
  <c r="C985" i="1"/>
  <c r="G318" i="9"/>
  <c r="E318" i="9" s="1"/>
  <c r="D141" i="6"/>
  <c r="F5" i="6"/>
  <c r="H24" i="3"/>
  <c r="C1299" i="1"/>
  <c r="F625" i="4"/>
  <c r="C619" i="1"/>
  <c r="F515" i="4"/>
  <c r="C509" i="1"/>
  <c r="I22" i="3"/>
  <c r="D1153" i="1"/>
  <c r="F363" i="4"/>
  <c r="D350" i="4"/>
  <c r="C358" i="1"/>
  <c r="I1462" i="1"/>
  <c r="H466" i="1"/>
  <c r="G466" i="1"/>
  <c r="F89" i="6"/>
  <c r="C1383" i="1"/>
  <c r="F114" i="6"/>
  <c r="H27" i="3"/>
  <c r="C1408" i="1"/>
  <c r="F484" i="4"/>
  <c r="C478" i="1"/>
  <c r="F311" i="4"/>
  <c r="C306" i="1"/>
  <c r="E407" i="4"/>
  <c r="D402" i="1" s="1"/>
  <c r="D293" i="1"/>
  <c r="I1442" i="1"/>
  <c r="E408" i="4"/>
  <c r="D403" i="1" s="1"/>
  <c r="I1472" i="1"/>
  <c r="I1471" i="1"/>
  <c r="G637" i="1"/>
  <c r="H637" i="1"/>
  <c r="H21" i="9"/>
  <c r="G21" i="9"/>
  <c r="D151" i="4"/>
  <c r="F152" i="4"/>
  <c r="C148" i="1"/>
  <c r="E290" i="9"/>
  <c r="B290" i="9" s="1"/>
  <c r="F213" i="9"/>
  <c r="B213" i="9" s="1"/>
  <c r="I29" i="3"/>
  <c r="D1436" i="1"/>
  <c r="F224" i="4"/>
  <c r="C220" i="1"/>
  <c r="F106" i="4"/>
  <c r="C102" i="1"/>
  <c r="D298" i="4"/>
  <c r="I1443" i="1"/>
  <c r="F238" i="5"/>
  <c r="D237" i="5"/>
  <c r="C1215" i="1"/>
  <c r="F118" i="5"/>
  <c r="C1096" i="1"/>
  <c r="F580" i="4"/>
  <c r="C574" i="1"/>
  <c r="E237" i="5"/>
  <c r="F134" i="5"/>
  <c r="C1112" i="1"/>
  <c r="E412" i="4"/>
  <c r="F146" i="5"/>
  <c r="D1124" i="1"/>
  <c r="F263" i="4"/>
  <c r="C259" i="1"/>
  <c r="D68" i="5"/>
  <c r="D6" i="5" s="1"/>
  <c r="F69" i="5"/>
  <c r="C1047" i="1"/>
  <c r="B192" i="9"/>
  <c r="F35" i="6"/>
  <c r="H25" i="3"/>
  <c r="C1329" i="1"/>
  <c r="F245" i="5"/>
  <c r="C1222" i="1"/>
  <c r="F50" i="4"/>
  <c r="C46" i="1"/>
  <c r="D420" i="4"/>
  <c r="F421" i="4"/>
  <c r="C415" i="1"/>
  <c r="D528" i="4"/>
  <c r="F529" i="4"/>
  <c r="C523" i="1"/>
  <c r="F567" i="4"/>
  <c r="C561" i="1"/>
  <c r="G311" i="9"/>
  <c r="E311" i="9" s="1"/>
  <c r="B311" i="9" s="1"/>
  <c r="F206" i="5"/>
  <c r="C1183" i="1"/>
  <c r="D43" i="8"/>
  <c r="C1524" i="1"/>
  <c r="I17" i="3"/>
  <c r="E289" i="4"/>
  <c r="D147" i="1"/>
  <c r="D6" i="4"/>
  <c r="E308" i="9"/>
  <c r="B308" i="9" s="1"/>
  <c r="H1517" i="1" l="1"/>
  <c r="G1517" i="1"/>
  <c r="E21" i="9"/>
  <c r="B21" i="9" s="1"/>
  <c r="I20" i="3"/>
  <c r="F6" i="5"/>
  <c r="C984" i="1"/>
  <c r="D636" i="4"/>
  <c r="F528" i="4"/>
  <c r="C522" i="1"/>
  <c r="H102" i="1"/>
  <c r="G102" i="1"/>
  <c r="H1183" i="1"/>
  <c r="G1183" i="1"/>
  <c r="G985" i="1"/>
  <c r="H985" i="1"/>
  <c r="D984" i="1"/>
  <c r="H220" i="1"/>
  <c r="G220" i="1"/>
  <c r="D289" i="4"/>
  <c r="F151" i="4"/>
  <c r="H17" i="3"/>
  <c r="C147" i="1"/>
  <c r="G1408" i="1"/>
  <c r="H1408" i="1"/>
  <c r="H358" i="1"/>
  <c r="G358" i="1"/>
  <c r="G619" i="1"/>
  <c r="H619" i="1"/>
  <c r="H1124" i="1"/>
  <c r="G1124" i="1"/>
  <c r="G561" i="1"/>
  <c r="H561" i="1"/>
  <c r="H46" i="1"/>
  <c r="G46" i="1"/>
  <c r="G1047" i="1"/>
  <c r="H1047" i="1"/>
  <c r="H1112" i="1"/>
  <c r="G1112" i="1"/>
  <c r="H23" i="3"/>
  <c r="F237" i="5"/>
  <c r="C1214" i="1"/>
  <c r="H9" i="3"/>
  <c r="G1299" i="1"/>
  <c r="H1299" i="1"/>
  <c r="G1153" i="1"/>
  <c r="H1153" i="1"/>
  <c r="D290" i="4"/>
  <c r="D412" i="4"/>
  <c r="F6" i="4"/>
  <c r="H16" i="3"/>
  <c r="C2" i="1"/>
  <c r="E413" i="4"/>
  <c r="E291" i="4"/>
  <c r="D287" i="1" s="1"/>
  <c r="D285" i="1"/>
  <c r="E290" i="4"/>
  <c r="D286" i="1" s="1"/>
  <c r="H306" i="1"/>
  <c r="G306" i="1"/>
  <c r="G1383" i="1"/>
  <c r="H1383" i="1"/>
  <c r="E635" i="4"/>
  <c r="D629" i="1" s="1"/>
  <c r="D414" i="1"/>
  <c r="E639" i="4"/>
  <c r="D407" i="1"/>
  <c r="G523" i="1"/>
  <c r="H523" i="1"/>
  <c r="H1222" i="1"/>
  <c r="G1222" i="1"/>
  <c r="F68" i="5"/>
  <c r="H21" i="3"/>
  <c r="C1046" i="1"/>
  <c r="I23" i="3"/>
  <c r="D1214" i="1"/>
  <c r="G1436" i="1"/>
  <c r="H1436" i="1"/>
  <c r="I35" i="3"/>
  <c r="C1518" i="1"/>
  <c r="K1451" i="9"/>
  <c r="G313" i="9"/>
  <c r="E313" i="9" s="1"/>
  <c r="G314" i="9"/>
  <c r="E314" i="9" s="1"/>
  <c r="B314" i="9" s="1"/>
  <c r="H148" i="1"/>
  <c r="G148" i="1"/>
  <c r="H415" i="1"/>
  <c r="G415" i="1"/>
  <c r="H1096" i="1"/>
  <c r="G1096" i="1"/>
  <c r="D635" i="4"/>
  <c r="F420" i="4"/>
  <c r="C414" i="1"/>
  <c r="G1215" i="1"/>
  <c r="H1215" i="1"/>
  <c r="F350" i="4"/>
  <c r="D408" i="4"/>
  <c r="C345" i="1"/>
  <c r="H1524" i="1"/>
  <c r="G1524" i="1"/>
  <c r="G259" i="1"/>
  <c r="H259" i="1"/>
  <c r="H574" i="1"/>
  <c r="G574" i="1"/>
  <c r="D407" i="4"/>
  <c r="F298" i="4"/>
  <c r="C293" i="1"/>
  <c r="H478" i="1"/>
  <c r="G478" i="1"/>
  <c r="E175" i="5"/>
  <c r="D1152" i="1" s="1"/>
  <c r="F141" i="6"/>
  <c r="H28" i="3"/>
  <c r="C1435" i="1"/>
  <c r="E636" i="4"/>
  <c r="D630" i="1" s="1"/>
  <c r="D175" i="5"/>
  <c r="G278" i="9" s="1"/>
  <c r="G1329" i="1"/>
  <c r="H1329" i="1"/>
  <c r="H509" i="1"/>
  <c r="G509" i="1"/>
  <c r="E317" i="9"/>
  <c r="B318" i="9"/>
  <c r="B316" i="9"/>
  <c r="E315" i="9"/>
  <c r="I10" i="3" s="1"/>
  <c r="H278" i="9" l="1"/>
  <c r="E278" i="9" s="1"/>
  <c r="B278" i="9" s="1"/>
  <c r="G1435" i="1"/>
  <c r="H1435" i="1"/>
  <c r="F407" i="4"/>
  <c r="C402" i="1"/>
  <c r="F408" i="4"/>
  <c r="C403" i="1"/>
  <c r="H1518" i="1"/>
  <c r="G1518" i="1"/>
  <c r="H11" i="3"/>
  <c r="H522" i="1"/>
  <c r="G522" i="1"/>
  <c r="H2" i="1"/>
  <c r="G2" i="1"/>
  <c r="G147" i="1"/>
  <c r="H147" i="1"/>
  <c r="F636" i="4"/>
  <c r="C630" i="1"/>
  <c r="H345" i="1"/>
  <c r="G345" i="1"/>
  <c r="D633" i="1"/>
  <c r="E640" i="4"/>
  <c r="E641" i="4" s="1"/>
  <c r="E415" i="4"/>
  <c r="D410" i="1" s="1"/>
  <c r="D408" i="1"/>
  <c r="H8" i="3"/>
  <c r="H984" i="1"/>
  <c r="G984" i="1"/>
  <c r="K3" i="9"/>
  <c r="I9" i="3"/>
  <c r="H414" i="1"/>
  <c r="G414" i="1"/>
  <c r="D639" i="4"/>
  <c r="D414" i="4"/>
  <c r="F412" i="4"/>
  <c r="C407" i="1"/>
  <c r="H1214" i="1"/>
  <c r="G1214" i="1"/>
  <c r="F289" i="4"/>
  <c r="D413" i="4"/>
  <c r="D291" i="4"/>
  <c r="C285" i="1"/>
  <c r="F175" i="5"/>
  <c r="C1152" i="1"/>
  <c r="H293" i="1"/>
  <c r="G293" i="1"/>
  <c r="F635" i="4"/>
  <c r="C629" i="1"/>
  <c r="E312" i="9"/>
  <c r="B313" i="9"/>
  <c r="H1046" i="1"/>
  <c r="G1046" i="1"/>
  <c r="E414" i="4"/>
  <c r="D409" i="1" s="1"/>
  <c r="F290" i="4"/>
  <c r="C286" i="1"/>
  <c r="G285" i="9"/>
  <c r="E285" i="9" s="1"/>
  <c r="B285" i="9" s="1"/>
  <c r="H402" i="1" l="1"/>
  <c r="G402" i="1"/>
  <c r="D635" i="1"/>
  <c r="H1152" i="1"/>
  <c r="G1152" i="1"/>
  <c r="G407" i="1"/>
  <c r="H407" i="1"/>
  <c r="M3" i="9"/>
  <c r="H630" i="1"/>
  <c r="G630" i="1"/>
  <c r="N3" i="9"/>
  <c r="I11" i="3"/>
  <c r="G629" i="1"/>
  <c r="H629" i="1"/>
  <c r="D640" i="4"/>
  <c r="D415" i="4"/>
  <c r="F413" i="4"/>
  <c r="C408" i="1"/>
  <c r="G403" i="1"/>
  <c r="H403" i="1"/>
  <c r="H285" i="1"/>
  <c r="G285" i="1"/>
  <c r="F414" i="4"/>
  <c r="C409" i="1"/>
  <c r="F291" i="4"/>
  <c r="C287" i="1"/>
  <c r="F639" i="4"/>
  <c r="D641" i="4"/>
  <c r="C633" i="1"/>
  <c r="H286" i="1"/>
  <c r="G286" i="1"/>
  <c r="E642" i="4"/>
  <c r="E645" i="4" s="1"/>
  <c r="D634" i="1"/>
  <c r="E277" i="9"/>
  <c r="I8" i="3" s="1"/>
  <c r="I18" i="3" l="1"/>
  <c r="D639" i="1"/>
  <c r="F641" i="4"/>
  <c r="C635" i="1"/>
  <c r="G287" i="1"/>
  <c r="H287" i="1"/>
  <c r="H408" i="1"/>
  <c r="G408" i="1"/>
  <c r="E646" i="4"/>
  <c r="D636" i="1"/>
  <c r="H409" i="1"/>
  <c r="G409" i="1"/>
  <c r="F415" i="4"/>
  <c r="C410" i="1"/>
  <c r="G633" i="1"/>
  <c r="H633" i="1"/>
  <c r="D642" i="4"/>
  <c r="D645" i="4" s="1"/>
  <c r="F640" i="4"/>
  <c r="C634" i="1"/>
  <c r="F645" i="4" l="1"/>
  <c r="H18" i="3"/>
  <c r="C639" i="1"/>
  <c r="H635" i="1"/>
  <c r="G635" i="1"/>
  <c r="I19" i="3"/>
  <c r="D640" i="1"/>
  <c r="H410" i="1"/>
  <c r="G410" i="1"/>
  <c r="H634" i="1"/>
  <c r="G634" i="1"/>
  <c r="F642" i="4"/>
  <c r="D646" i="4"/>
  <c r="C636" i="1"/>
  <c r="G276" i="9"/>
  <c r="E276" i="9" s="1"/>
  <c r="B276" i="9" s="1"/>
  <c r="H636" i="1" l="1"/>
  <c r="G636" i="1"/>
  <c r="H7" i="3"/>
  <c r="G639" i="1"/>
  <c r="H639" i="1"/>
  <c r="F646" i="4"/>
  <c r="H19" i="3"/>
  <c r="C640" i="1"/>
  <c r="H640" i="1" l="1"/>
  <c r="G640" i="1"/>
  <c r="J3" i="9"/>
  <c r="H274" i="9" l="1"/>
  <c r="G274" i="9"/>
  <c r="M272" i="9"/>
  <c r="L272" i="9"/>
  <c r="H18" i="9"/>
  <c r="M16" i="9"/>
  <c r="J10" i="9"/>
  <c r="M15" i="9"/>
  <c r="L15" i="9"/>
  <c r="J7" i="9"/>
  <c r="K13" i="9"/>
  <c r="I7" i="9"/>
  <c r="G18" i="9"/>
  <c r="I12" i="9"/>
  <c r="K5" i="9"/>
  <c r="K10" i="9"/>
  <c r="K12" i="9"/>
  <c r="H17" i="9"/>
  <c r="J11" i="9"/>
  <c r="J17" i="9"/>
  <c r="L16" i="9"/>
  <c r="I8" i="9"/>
  <c r="I5" i="9"/>
  <c r="K7" i="9"/>
  <c r="G17" i="9"/>
  <c r="G16" i="9"/>
  <c r="J8" i="9"/>
  <c r="J5" i="9"/>
  <c r="I9" i="9"/>
  <c r="I17" i="9"/>
  <c r="I6" i="9"/>
  <c r="I11" i="9"/>
  <c r="K11" i="9"/>
  <c r="K8" i="9"/>
  <c r="J12" i="9"/>
  <c r="H15" i="9"/>
  <c r="K9" i="9"/>
  <c r="K6" i="9"/>
  <c r="I13" i="9"/>
  <c r="J9" i="9"/>
  <c r="G15" i="9"/>
  <c r="J13" i="9"/>
  <c r="J6" i="9"/>
  <c r="H16" i="9"/>
  <c r="E18" i="9" l="1"/>
  <c r="B18" i="9" s="1"/>
  <c r="E11" i="9"/>
  <c r="B11" i="9" s="1"/>
  <c r="F272" i="9"/>
  <c r="B272" i="9" s="1"/>
  <c r="E8" i="9"/>
  <c r="B8" i="9" s="1"/>
  <c r="E7" i="9"/>
  <c r="B7" i="9" s="1"/>
  <c r="E13" i="9"/>
  <c r="B13" i="9" s="1"/>
  <c r="E6" i="9"/>
  <c r="B6" i="9" s="1"/>
  <c r="E5" i="9"/>
  <c r="E10" i="9"/>
  <c r="B10" i="9" s="1"/>
  <c r="E12" i="9"/>
  <c r="B12" i="9" s="1"/>
  <c r="E9" i="9"/>
  <c r="B9" i="9" s="1"/>
  <c r="F16" i="9"/>
  <c r="F20" i="9"/>
  <c r="E16" i="9"/>
  <c r="E274" i="9"/>
  <c r="E15" i="9"/>
  <c r="E17" i="9"/>
  <c r="B17" i="9" s="1"/>
  <c r="F15" i="9"/>
  <c r="F14" i="9" l="1"/>
  <c r="F3" i="9" s="1"/>
  <c r="B15" i="9"/>
  <c r="E14" i="9"/>
  <c r="B274" i="9"/>
  <c r="E20" i="9"/>
  <c r="I7" i="3" s="1"/>
  <c r="B5" i="9"/>
  <c r="E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<sst xmlns="http://schemas.openxmlformats.org/spreadsheetml/2006/main" count="4374" uniqueCount="3426">
  <si>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</si>
  <si>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</si>
  <si>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</si>
  <si>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</si>
  <si>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</si>
  <si>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</si>
  <si>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</si>
  <si>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</si>
  <si>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</si>
  <si>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</si>
  <si>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</si>
  <si>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</si>
  <si>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</si>
  <si>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</si>
  <si>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</si>
  <si>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</si>
  <si>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</si>
  <si>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</si>
  <si>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</si>
  <si>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</si>
  <si>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</si>
  <si>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</si>
  <si>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</si>
  <si>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</si>
  <si>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</si>
  <si>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</si>
  <si>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</si>
  <si>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</si>
  <si>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</si>
  <si>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</si>
  <si>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</si>
  <si>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TURISTIČKA I UGOSTITELJSKA ŠKOLA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</si>
  <si>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</si>
  <si>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</si>
  <si>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</si>
  <si>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</si>
  <si>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</si>
  <si>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</si>
  <si>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</si>
  <si>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</si>
  <si>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</si>
  <si>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</si>
  <si>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</si>
  <si>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</si>
  <si>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</si>
  <si>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</si>
  <si>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</si>
  <si>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</si>
  <si>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</si>
  <si>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18686 - TURISTIČKA I UGOSTITELJSKA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</si>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</sst>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38" fillId="0" borderId="40" xfId="0" applyNumberFormat="1" applyFont="1" applyBorder="1" applyAlignment="1" applyProtection="1">
      <alignment horizontal="right" vertical="center" shrinkToFit="1"/>
      <protection locked="0"/>
    </xf>
    <xf numFmtId="0" fontId="38" fillId="0" borderId="69" xfId="0" applyFont="1" applyBorder="1" applyProtection="1">
      <protection locked="0"/>
    </xf>
    <xf numFmtId="4" fontId="38" fillId="0" borderId="63"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top" shrinkToFit="1"/>
      <protection locked="0"/>
    </xf>
    <xf numFmtId="4" fontId="6" fillId="0" borderId="63"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6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8901616.3300000019</v>
      </c>
      <c r="D2" s="6">
        <f>'PR-RAS'!E6</f>
        <v>5087700.8599999994</v>
      </c>
      <c r="E2" s="6">
        <v>0</v>
      </c>
      <c r="F2" s="6">
        <v>0</v>
      </c>
      <c r="G2" s="7">
        <f t="shared" ref="G2:G264" si="0">(B2/1000)*(C2*1+D2*2)</f>
        <v>19077.018050000002</v>
      </c>
      <c r="H2" s="7">
        <f t="shared" ref="H2:H264" si="1">ABS(C2-ROUND(C2,0))+ABS(D2-ROUND(D2,0))</f>
        <v>0.4700000025331974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7895144.3800000008</v>
      </c>
      <c r="D46" s="1">
        <f>'PR-RAS'!E50</f>
        <v>4479895.0999999996</v>
      </c>
      <c r="E46" s="1">
        <v>0</v>
      </c>
      <c r="F46" s="1">
        <v>0</v>
      </c>
      <c r="G46" s="2">
        <f t="shared" si="0"/>
        <v>758472.05609999993</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1630748.65</v>
      </c>
      <c r="D64" s="1">
        <f>'PR-RAS'!E68</f>
        <v>2154721.84</v>
      </c>
      <c r="E64" s="1">
        <v>0</v>
      </c>
      <c r="F64" s="1">
        <v>0</v>
      </c>
      <c r="G64" s="2">
        <f t="shared" si="0"/>
        <v>374232.11679</v>
      </c>
      <c r="H64" s="2">
        <f t="shared" si="1"/>
        <v>0.51000000024214387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1630748.65</v>
      </c>
      <c r="D65" s="1">
        <f>'PR-RAS'!E69</f>
        <v>2154721.84</v>
      </c>
      <c r="E65" s="1">
        <v>0</v>
      </c>
      <c r="F65" s="1">
        <v>0</v>
      </c>
      <c r="G65" s="2">
        <f t="shared" si="0"/>
        <v>380172.30911999999</v>
      </c>
      <c r="H65" s="2">
        <f t="shared" si="1"/>
        <v>0.51000000024214387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6264395.7300000004</v>
      </c>
      <c r="D70" s="1">
        <f>'PR-RAS'!E74</f>
        <v>2325173.2599999998</v>
      </c>
      <c r="E70" s="1">
        <v>0</v>
      </c>
      <c r="F70" s="1">
        <v>0</v>
      </c>
      <c r="G70" s="2">
        <f t="shared" si="0"/>
        <v>753117.21525000001</v>
      </c>
      <c r="H70" s="2">
        <f t="shared" si="1"/>
        <v>0.52999999932944775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6264395.7300000004</v>
      </c>
      <c r="D71" s="1">
        <f>'PR-RAS'!E75</f>
        <v>2325173.2599999998</v>
      </c>
      <c r="E71" s="1">
        <v>0</v>
      </c>
      <c r="F71" s="1">
        <v>0</v>
      </c>
      <c r="G71" s="2">
        <f t="shared" si="0"/>
        <v>764031.95750000002</v>
      </c>
      <c r="H71" s="2">
        <f t="shared" si="1"/>
        <v>0.52999999932944775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4512.12</v>
      </c>
      <c r="D78" s="1">
        <f>'PR-RAS'!E82</f>
        <v>947.72</v>
      </c>
      <c r="E78" s="1">
        <v>0</v>
      </c>
      <c r="F78" s="1">
        <v>0</v>
      </c>
      <c r="G78" s="2">
        <f t="shared" si="0"/>
        <v>493.38211999999993</v>
      </c>
      <c r="H78" s="2">
        <f t="shared" si="1"/>
        <v>0.39999999999986358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4512.12</v>
      </c>
      <c r="D79" s="1">
        <f>'PR-RAS'!E83</f>
        <v>947.72</v>
      </c>
      <c r="E79" s="1">
        <v>0</v>
      </c>
      <c r="F79" s="1">
        <v>0</v>
      </c>
      <c r="G79" s="2">
        <f t="shared" si="0"/>
        <v>499.78967999999998</v>
      </c>
      <c r="H79" s="2">
        <f t="shared" si="1"/>
        <v>0.39999999999986358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397.72</v>
      </c>
      <c r="D81" s="1">
        <f>'PR-RAS'!E85</f>
        <v>947.72</v>
      </c>
      <c r="E81" s="1">
        <v>0</v>
      </c>
      <c r="F81" s="1">
        <v>0</v>
      </c>
      <c r="G81" s="2">
        <f t="shared" si="0"/>
        <v>183.4528</v>
      </c>
      <c r="H81" s="2">
        <f t="shared" si="1"/>
        <v>0.55999999999994543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4114.3999999999996</v>
      </c>
      <c r="D86" s="1">
        <f>'PR-RAS'!E90</f>
        <v>0</v>
      </c>
      <c r="E86" s="1">
        <v>0</v>
      </c>
      <c r="F86" s="1">
        <v>0</v>
      </c>
      <c r="G86" s="2">
        <f t="shared" si="0"/>
        <v>349.72399999999999</v>
      </c>
      <c r="H86" s="2">
        <f t="shared" si="1"/>
        <v>0.3999999999996362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32343.57</v>
      </c>
      <c r="D102" s="1">
        <f>'PR-RAS'!E106</f>
        <v>35551.65</v>
      </c>
      <c r="E102" s="1">
        <v>0</v>
      </c>
      <c r="F102" s="1">
        <v>0</v>
      </c>
      <c r="G102" s="2">
        <f t="shared" si="0"/>
        <v>10448.13387</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32343.57</v>
      </c>
      <c r="D108" s="1">
        <f>'PR-RAS'!E112</f>
        <v>35551.65</v>
      </c>
      <c r="E108" s="1">
        <v>0</v>
      </c>
      <c r="F108" s="1">
        <v>0</v>
      </c>
      <c r="G108" s="2">
        <f t="shared" si="0"/>
        <v>11068.81509</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32343.57</v>
      </c>
      <c r="D113" s="1">
        <f>'PR-RAS'!E117</f>
        <v>35551.65</v>
      </c>
      <c r="E113" s="1">
        <v>0</v>
      </c>
      <c r="F113" s="1">
        <v>0</v>
      </c>
      <c r="G113" s="2">
        <f t="shared" si="0"/>
        <v>11586.049439999999</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118268.43000000001</v>
      </c>
      <c r="D120" s="1">
        <f>'PR-RAS'!E124</f>
        <v>137461.59</v>
      </c>
      <c r="E120" s="1">
        <v>0</v>
      </c>
      <c r="F120" s="1">
        <v>0</v>
      </c>
      <c r="G120" s="2">
        <f t="shared" si="0"/>
        <v>46789.801589999995</v>
      </c>
      <c r="H120" s="2">
        <f t="shared" si="1"/>
        <v>0.84000000001105946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98000.77</v>
      </c>
      <c r="D121" s="1">
        <f>'PR-RAS'!E125</f>
        <v>104074.89</v>
      </c>
      <c r="E121" s="1">
        <v>0</v>
      </c>
      <c r="F121" s="1">
        <v>0</v>
      </c>
      <c r="G121" s="2">
        <f t="shared" si="0"/>
        <v>36738.065999999999</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98000.77</v>
      </c>
      <c r="D123" s="1">
        <f>'PR-RAS'!E127</f>
        <v>104074.89</v>
      </c>
      <c r="E123" s="1">
        <v>0</v>
      </c>
      <c r="F123" s="1">
        <v>0</v>
      </c>
      <c r="G123" s="2">
        <f t="shared" si="0"/>
        <v>37350.367099999996</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20267.66</v>
      </c>
      <c r="D124" s="1">
        <f>'PR-RAS'!E128</f>
        <v>33386.699999999997</v>
      </c>
      <c r="E124" s="1">
        <v>0</v>
      </c>
      <c r="F124" s="1">
        <v>0</v>
      </c>
      <c r="G124" s="2">
        <f t="shared" si="0"/>
        <v>10706.050379999999</v>
      </c>
      <c r="H124" s="2">
        <f t="shared" si="1"/>
        <v>0.6400000000030559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20267.66</v>
      </c>
      <c r="D125" s="1">
        <f>'PR-RAS'!E129</f>
        <v>33386.699999999997</v>
      </c>
      <c r="E125" s="1">
        <v>0</v>
      </c>
      <c r="F125" s="1">
        <v>0</v>
      </c>
      <c r="G125" s="2">
        <f t="shared" si="0"/>
        <v>10793.09144</v>
      </c>
      <c r="H125" s="2">
        <f t="shared" si="1"/>
        <v>0.6400000000030559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851347.83000000007</v>
      </c>
      <c r="D129" s="1">
        <f>'PR-RAS'!E133</f>
        <v>431033.16</v>
      </c>
      <c r="E129" s="1">
        <v>0</v>
      </c>
      <c r="F129" s="1">
        <v>0</v>
      </c>
      <c r="G129" s="2">
        <f t="shared" si="0"/>
        <v>219317.01119999998</v>
      </c>
      <c r="H129" s="2">
        <f t="shared" si="1"/>
        <v>0.32999999989988282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851347.83000000007</v>
      </c>
      <c r="D130" s="1">
        <f>'PR-RAS'!E134</f>
        <v>431033.16</v>
      </c>
      <c r="E130" s="1">
        <v>0</v>
      </c>
      <c r="F130" s="1">
        <v>0</v>
      </c>
      <c r="G130" s="2">
        <f t="shared" si="0"/>
        <v>221030.42535</v>
      </c>
      <c r="H130" s="2">
        <f t="shared" si="1"/>
        <v>0.32999999989988282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291904.33</v>
      </c>
      <c r="D131" s="1">
        <f>'PR-RAS'!E135</f>
        <v>353079.18</v>
      </c>
      <c r="E131" s="1">
        <v>0</v>
      </c>
      <c r="F131" s="1">
        <v>0</v>
      </c>
      <c r="G131" s="2">
        <f t="shared" si="0"/>
        <v>129748.14969999999</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559443.5</v>
      </c>
      <c r="D132" s="1">
        <f>'PR-RAS'!E136</f>
        <v>77953.98</v>
      </c>
      <c r="E132" s="1">
        <v>0</v>
      </c>
      <c r="F132" s="1">
        <v>0</v>
      </c>
      <c r="G132" s="2">
        <f t="shared" si="0"/>
        <v>93711.041259999998</v>
      </c>
      <c r="H132" s="2">
        <f t="shared" si="1"/>
        <v>0.52000000000407454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2811.64</v>
      </c>
      <c r="E135" s="1">
        <v>0</v>
      </c>
      <c r="F135" s="1">
        <v>0</v>
      </c>
      <c r="G135" s="2">
        <f t="shared" si="0"/>
        <v>753.51952000000006</v>
      </c>
      <c r="H135" s="2">
        <f t="shared" si="1"/>
        <v>0.36000000000012733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2811.64</v>
      </c>
      <c r="E146" s="1">
        <v>0</v>
      </c>
      <c r="F146" s="1">
        <v>0</v>
      </c>
      <c r="G146" s="2">
        <f t="shared" si="0"/>
        <v>815.37559999999996</v>
      </c>
      <c r="H146" s="2">
        <f t="shared" si="1"/>
        <v>0.36000000000012733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4479697.1499999994</v>
      </c>
      <c r="D147" s="1">
        <f>'PR-RAS'!E151</f>
        <v>3665562.4100000006</v>
      </c>
      <c r="E147" s="1">
        <v>0</v>
      </c>
      <c r="F147" s="1">
        <v>0</v>
      </c>
      <c r="G147" s="2">
        <f t="shared" si="0"/>
        <v>1724380.00762</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2094658.91</v>
      </c>
      <c r="D148" s="1">
        <f>'PR-RAS'!E152</f>
        <v>2340527.0700000003</v>
      </c>
      <c r="E148" s="1">
        <v>0</v>
      </c>
      <c r="F148" s="1">
        <v>0</v>
      </c>
      <c r="G148" s="2">
        <f t="shared" si="0"/>
        <v>996029.81835000007</v>
      </c>
      <c r="H148" s="2">
        <f t="shared" si="1"/>
        <v>0.16000000038184226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1742220.77</v>
      </c>
      <c r="D149" s="1">
        <f>'PR-RAS'!E153</f>
        <v>1944596.09</v>
      </c>
      <c r="E149" s="1">
        <v>0</v>
      </c>
      <c r="F149" s="1">
        <v>0</v>
      </c>
      <c r="G149" s="2">
        <f t="shared" si="0"/>
        <v>833449.11659999995</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1702330.15</v>
      </c>
      <c r="D150" s="1">
        <f>'PR-RAS'!E154</f>
        <v>1895601.29</v>
      </c>
      <c r="E150" s="1">
        <v>0</v>
      </c>
      <c r="F150" s="1">
        <v>0</v>
      </c>
      <c r="G150" s="2">
        <f t="shared" si="0"/>
        <v>818536.37676999997</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39890.620000000003</v>
      </c>
      <c r="D152" s="1">
        <f>'PR-RAS'!E156</f>
        <v>48994.8</v>
      </c>
      <c r="E152" s="1">
        <v>0</v>
      </c>
      <c r="F152" s="1">
        <v>0</v>
      </c>
      <c r="G152" s="2">
        <f t="shared" si="0"/>
        <v>20819.913219999999</v>
      </c>
      <c r="H152" s="2">
        <f t="shared" si="1"/>
        <v>0.57999999999447027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65698.929999999993</v>
      </c>
      <c r="D154" s="1">
        <f>'PR-RAS'!E158</f>
        <v>76608.86</v>
      </c>
      <c r="E154" s="1">
        <v>0</v>
      </c>
      <c r="F154" s="1">
        <v>0</v>
      </c>
      <c r="G154" s="2">
        <f t="shared" si="0"/>
        <v>33494.247449999995</v>
      </c>
      <c r="H154" s="2">
        <f t="shared" si="1"/>
        <v>0.21000000000640284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286739.21000000002</v>
      </c>
      <c r="D155" s="1">
        <f>'PR-RAS'!E159</f>
        <v>319322.12</v>
      </c>
      <c r="E155" s="1">
        <v>0</v>
      </c>
      <c r="F155" s="1">
        <v>0</v>
      </c>
      <c r="G155" s="2">
        <f t="shared" si="0"/>
        <v>142509.05129999999</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286739.21000000002</v>
      </c>
      <c r="D157" s="1">
        <f>'PR-RAS'!E161</f>
        <v>319322.12</v>
      </c>
      <c r="E157" s="1">
        <v>0</v>
      </c>
      <c r="F157" s="1">
        <v>0</v>
      </c>
      <c r="G157" s="2">
        <f t="shared" si="0"/>
        <v>144359.81819999998</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1637149.69</v>
      </c>
      <c r="D159" s="1">
        <f>'PR-RAS'!E163</f>
        <v>516097.83</v>
      </c>
      <c r="E159" s="1">
        <v>0</v>
      </c>
      <c r="F159" s="1">
        <v>0</v>
      </c>
      <c r="G159" s="2">
        <f t="shared" si="0"/>
        <v>421756.56530000002</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212898.58999999997</v>
      </c>
      <c r="D160" s="1">
        <f>'PR-RAS'!E164</f>
        <v>87017.700000000012</v>
      </c>
      <c r="E160" s="1">
        <v>0</v>
      </c>
      <c r="F160" s="1">
        <v>0</v>
      </c>
      <c r="G160" s="2">
        <f t="shared" si="0"/>
        <v>61522.504410000001</v>
      </c>
      <c r="H160" s="2">
        <f t="shared" si="1"/>
        <v>0.71000000002095476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111194.26</v>
      </c>
      <c r="D161" s="1">
        <f>'PR-RAS'!E165</f>
        <v>36042.050000000003</v>
      </c>
      <c r="E161" s="1">
        <v>0</v>
      </c>
      <c r="F161" s="1">
        <v>0</v>
      </c>
      <c r="G161" s="2">
        <f t="shared" si="0"/>
        <v>29324.5376</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51369.34</v>
      </c>
      <c r="D162" s="1">
        <f>'PR-RAS'!E166</f>
        <v>50759.65</v>
      </c>
      <c r="E162" s="1">
        <v>0</v>
      </c>
      <c r="F162" s="1">
        <v>0</v>
      </c>
      <c r="G162" s="2">
        <f t="shared" si="0"/>
        <v>24615.071040000003</v>
      </c>
      <c r="H162" s="2">
        <f t="shared" si="1"/>
        <v>0.68999999999505235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50334.99</v>
      </c>
      <c r="D163" s="1">
        <f>'PR-RAS'!E167</f>
        <v>216</v>
      </c>
      <c r="E163" s="1">
        <v>0</v>
      </c>
      <c r="F163" s="1">
        <v>0</v>
      </c>
      <c r="G163" s="2">
        <f t="shared" si="0"/>
        <v>8224.2523799999999</v>
      </c>
      <c r="H163" s="2">
        <f t="shared" si="1"/>
        <v>1.0000000002037268E-2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428043.58</v>
      </c>
      <c r="D165" s="1">
        <f>'PR-RAS'!E169</f>
        <v>156484.74</v>
      </c>
      <c r="E165" s="1">
        <v>0</v>
      </c>
      <c r="F165" s="1">
        <v>0</v>
      </c>
      <c r="G165" s="2">
        <f t="shared" si="0"/>
        <v>121526.14184000001</v>
      </c>
      <c r="H165" s="2">
        <f t="shared" si="1"/>
        <v>0.67999999999301508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23912.7</v>
      </c>
      <c r="D166" s="1">
        <f>'PR-RAS'!E170</f>
        <v>24935.86</v>
      </c>
      <c r="E166" s="1">
        <v>0</v>
      </c>
      <c r="F166" s="1">
        <v>0</v>
      </c>
      <c r="G166" s="2">
        <f t="shared" si="0"/>
        <v>12174.4293</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70366.240000000005</v>
      </c>
      <c r="D167" s="1">
        <f>'PR-RAS'!E171</f>
        <v>92695.2</v>
      </c>
      <c r="E167" s="1">
        <v>0</v>
      </c>
      <c r="F167" s="1">
        <v>0</v>
      </c>
      <c r="G167" s="2">
        <f t="shared" si="0"/>
        <v>42455.602240000007</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16957.47</v>
      </c>
      <c r="D168" s="1">
        <f>'PR-RAS'!E172</f>
        <v>20121.439999999999</v>
      </c>
      <c r="E168" s="1">
        <v>0</v>
      </c>
      <c r="F168" s="1">
        <v>0</v>
      </c>
      <c r="G168" s="2">
        <f t="shared" si="0"/>
        <v>9552.4584500000001</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157.43</v>
      </c>
      <c r="D169" s="1">
        <f>'PR-RAS'!E173</f>
        <v>1077.43</v>
      </c>
      <c r="E169" s="1">
        <v>0</v>
      </c>
      <c r="F169" s="1">
        <v>0</v>
      </c>
      <c r="G169" s="2">
        <f t="shared" si="0"/>
        <v>388.46472</v>
      </c>
      <c r="H169" s="2">
        <f t="shared" si="1"/>
        <v>0.86000000000007049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307142.93</v>
      </c>
      <c r="D170" s="1">
        <f>'PR-RAS'!E174</f>
        <v>9302.06</v>
      </c>
      <c r="E170" s="1">
        <v>0</v>
      </c>
      <c r="F170" s="1">
        <v>0</v>
      </c>
      <c r="G170" s="2">
        <f t="shared" si="0"/>
        <v>55051.251450000003</v>
      </c>
      <c r="H170" s="2">
        <f t="shared" si="1"/>
        <v>0.1300000000064756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9506.81</v>
      </c>
      <c r="D172" s="1">
        <f>'PR-RAS'!E176</f>
        <v>8352.75</v>
      </c>
      <c r="E172" s="1">
        <v>0</v>
      </c>
      <c r="F172" s="1">
        <v>0</v>
      </c>
      <c r="G172" s="2">
        <f t="shared" si="0"/>
        <v>4482.30501</v>
      </c>
      <c r="H172" s="2">
        <f t="shared" si="1"/>
        <v>0.44000000000050932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611643.5</v>
      </c>
      <c r="D173" s="1">
        <f>'PR-RAS'!E177</f>
        <v>214443.24</v>
      </c>
      <c r="E173" s="1">
        <v>0</v>
      </c>
      <c r="F173" s="1">
        <v>0</v>
      </c>
      <c r="G173" s="2">
        <f t="shared" si="0"/>
        <v>178971.15655999997</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8659.99</v>
      </c>
      <c r="D174" s="1">
        <f>'PR-RAS'!E178</f>
        <v>8150.34</v>
      </c>
      <c r="E174" s="1">
        <v>0</v>
      </c>
      <c r="F174" s="1">
        <v>0</v>
      </c>
      <c r="G174" s="2">
        <f t="shared" si="0"/>
        <v>4318.1959099999995</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107671.98</v>
      </c>
      <c r="D175" s="1">
        <f>'PR-RAS'!E179</f>
        <v>14458.37</v>
      </c>
      <c r="E175" s="1">
        <v>0</v>
      </c>
      <c r="F175" s="1">
        <v>0</v>
      </c>
      <c r="G175" s="2">
        <f t="shared" si="0"/>
        <v>23766.437279999998</v>
      </c>
      <c r="H175" s="2">
        <f t="shared" si="1"/>
        <v>0.39000000000487489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3570.64</v>
      </c>
      <c r="D176" s="1">
        <f>'PR-RAS'!E180</f>
        <v>885</v>
      </c>
      <c r="E176" s="1">
        <v>0</v>
      </c>
      <c r="F176" s="1">
        <v>0</v>
      </c>
      <c r="G176" s="2">
        <f t="shared" si="0"/>
        <v>934.61199999999985</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7570.64</v>
      </c>
      <c r="D177" s="1">
        <f>'PR-RAS'!E181</f>
        <v>11599.89</v>
      </c>
      <c r="E177" s="1">
        <v>0</v>
      </c>
      <c r="F177" s="1">
        <v>0</v>
      </c>
      <c r="G177" s="2">
        <f t="shared" si="0"/>
        <v>5415.5939199999993</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63365.89</v>
      </c>
      <c r="D178" s="1">
        <f>'PR-RAS'!E182</f>
        <v>23940.19</v>
      </c>
      <c r="E178" s="1">
        <v>0</v>
      </c>
      <c r="F178" s="1">
        <v>0</v>
      </c>
      <c r="G178" s="2">
        <f t="shared" si="0"/>
        <v>19690.589789999998</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6873.12</v>
      </c>
      <c r="D179" s="1">
        <f>'PR-RAS'!E183</f>
        <v>11493.36</v>
      </c>
      <c r="E179" s="1">
        <v>0</v>
      </c>
      <c r="F179" s="1">
        <v>0</v>
      </c>
      <c r="G179" s="2">
        <f t="shared" si="0"/>
        <v>5315.05152</v>
      </c>
      <c r="H179" s="2">
        <f t="shared" si="1"/>
        <v>0.48000000000047294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157228.74</v>
      </c>
      <c r="D180" s="1">
        <f>'PR-RAS'!E184</f>
        <v>60222.8</v>
      </c>
      <c r="E180" s="1">
        <v>0</v>
      </c>
      <c r="F180" s="1">
        <v>0</v>
      </c>
      <c r="G180" s="2">
        <f t="shared" si="0"/>
        <v>49703.706859999991</v>
      </c>
      <c r="H180" s="2">
        <f t="shared" si="1"/>
        <v>0.46000000000640284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180998.2</v>
      </c>
      <c r="D181" s="1">
        <f>'PR-RAS'!E185</f>
        <v>29979.78</v>
      </c>
      <c r="E181" s="1">
        <v>0</v>
      </c>
      <c r="F181" s="1">
        <v>0</v>
      </c>
      <c r="G181" s="2">
        <f t="shared" si="0"/>
        <v>43372.396800000002</v>
      </c>
      <c r="H181" s="2">
        <f t="shared" si="1"/>
        <v>0.42000000001280569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75704.3</v>
      </c>
      <c r="D182" s="1">
        <f>'PR-RAS'!E186</f>
        <v>53713.51</v>
      </c>
      <c r="E182" s="1">
        <v>0</v>
      </c>
      <c r="F182" s="1">
        <v>0</v>
      </c>
      <c r="G182" s="2">
        <f t="shared" si="0"/>
        <v>33146.768920000002</v>
      </c>
      <c r="H182" s="2">
        <f t="shared" si="1"/>
        <v>0.79000000000087311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384564.02</v>
      </c>
      <c r="D184" s="1">
        <f>'PR-RAS'!E188</f>
        <v>58152.15</v>
      </c>
      <c r="E184" s="1">
        <v>0</v>
      </c>
      <c r="F184" s="1">
        <v>0</v>
      </c>
      <c r="G184" s="2">
        <f t="shared" si="0"/>
        <v>91658.902560000002</v>
      </c>
      <c r="H184" s="2">
        <f t="shared" si="1"/>
        <v>0.17000000002008164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4774.78</v>
      </c>
      <c r="D186" s="1">
        <f>'PR-RAS'!E190</f>
        <v>5157.18</v>
      </c>
      <c r="E186" s="1">
        <v>0</v>
      </c>
      <c r="F186" s="1">
        <v>0</v>
      </c>
      <c r="G186" s="2">
        <f t="shared" si="0"/>
        <v>2791.4908999999998</v>
      </c>
      <c r="H186" s="2">
        <f t="shared" si="1"/>
        <v>0.4000000000005457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6828.39</v>
      </c>
      <c r="D187" s="1">
        <f>'PR-RAS'!E191</f>
        <v>7440.92</v>
      </c>
      <c r="E187" s="1">
        <v>0</v>
      </c>
      <c r="F187" s="1">
        <v>0</v>
      </c>
      <c r="G187" s="2">
        <f t="shared" si="0"/>
        <v>4038.1027799999997</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644.01</v>
      </c>
      <c r="D188" s="1">
        <f>'PR-RAS'!E192</f>
        <v>717.5</v>
      </c>
      <c r="E188" s="1">
        <v>0</v>
      </c>
      <c r="F188" s="1">
        <v>0</v>
      </c>
      <c r="G188" s="2">
        <f t="shared" si="0"/>
        <v>388.77487000000002</v>
      </c>
      <c r="H188" s="2">
        <f t="shared" si="1"/>
        <v>0.50999999999999091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5552.04</v>
      </c>
      <c r="D189" s="1">
        <f>'PR-RAS'!E193</f>
        <v>4567.33</v>
      </c>
      <c r="E189" s="1">
        <v>0</v>
      </c>
      <c r="F189" s="1">
        <v>0</v>
      </c>
      <c r="G189" s="2">
        <f t="shared" si="0"/>
        <v>2761.0996</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366764.79999999999</v>
      </c>
      <c r="D191" s="1">
        <f>'PR-RAS'!E195</f>
        <v>40269.22</v>
      </c>
      <c r="E191" s="1">
        <v>0</v>
      </c>
      <c r="F191" s="1">
        <v>0</v>
      </c>
      <c r="G191" s="2">
        <f t="shared" si="0"/>
        <v>84987.615600000005</v>
      </c>
      <c r="H191" s="2">
        <f t="shared" si="1"/>
        <v>0.42000000001280569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20242.739999999998</v>
      </c>
      <c r="D192" s="1">
        <f>'PR-RAS'!E196</f>
        <v>16036.08</v>
      </c>
      <c r="E192" s="1">
        <v>0</v>
      </c>
      <c r="F192" s="1">
        <v>0</v>
      </c>
      <c r="G192" s="2">
        <f t="shared" si="0"/>
        <v>9992.1458999999995</v>
      </c>
      <c r="H192" s="2">
        <f t="shared" si="1"/>
        <v>0.34000000000196451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17044.91</v>
      </c>
      <c r="D198" s="1">
        <f>'PR-RAS'!E202</f>
        <v>13567.01</v>
      </c>
      <c r="E198" s="1">
        <v>0</v>
      </c>
      <c r="F198" s="1">
        <v>0</v>
      </c>
      <c r="G198" s="2">
        <f t="shared" si="0"/>
        <v>8703.2492099999999</v>
      </c>
      <c r="H198" s="2">
        <f t="shared" si="1"/>
        <v>0.1000000000003638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17044.91</v>
      </c>
      <c r="D201" s="1">
        <f>'PR-RAS'!E205</f>
        <v>13567.01</v>
      </c>
      <c r="E201" s="1">
        <v>0</v>
      </c>
      <c r="F201" s="1">
        <v>0</v>
      </c>
      <c r="G201" s="2">
        <f t="shared" si="0"/>
        <v>8835.7860000000001</v>
      </c>
      <c r="H201" s="2">
        <f t="shared" si="1"/>
        <v>0.1000000000003638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3197.83</v>
      </c>
      <c r="D206" s="1">
        <f>'PR-RAS'!E210</f>
        <v>2469.0700000000002</v>
      </c>
      <c r="E206" s="1">
        <v>0</v>
      </c>
      <c r="F206" s="1">
        <v>0</v>
      </c>
      <c r="G206" s="2">
        <f t="shared" si="0"/>
        <v>1667.8738499999999</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2347.14</v>
      </c>
      <c r="D207" s="1">
        <f>'PR-RAS'!E211</f>
        <v>2466.59</v>
      </c>
      <c r="E207" s="1">
        <v>0</v>
      </c>
      <c r="F207" s="1">
        <v>0</v>
      </c>
      <c r="G207" s="2">
        <f t="shared" si="0"/>
        <v>1499.7459199999998</v>
      </c>
      <c r="H207" s="2">
        <f t="shared" si="1"/>
        <v>0.54999999999972715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843.16</v>
      </c>
      <c r="D208" s="1">
        <f>'PR-RAS'!E212</f>
        <v>0</v>
      </c>
      <c r="E208" s="1">
        <v>0</v>
      </c>
      <c r="F208" s="1">
        <v>0</v>
      </c>
      <c r="G208" s="2">
        <f t="shared" si="0"/>
        <v>174.53411999999997</v>
      </c>
      <c r="H208" s="2">
        <f t="shared" si="1"/>
        <v>0.15999999999996817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5.1100000000000003</v>
      </c>
      <c r="D209" s="1">
        <f>'PR-RAS'!E213</f>
        <v>1.44</v>
      </c>
      <c r="E209" s="1">
        <v>0</v>
      </c>
      <c r="F209" s="1">
        <v>0</v>
      </c>
      <c r="G209" s="2">
        <f t="shared" si="0"/>
        <v>1.6619200000000001</v>
      </c>
      <c r="H209" s="2">
        <f t="shared" si="1"/>
        <v>0.55000000000000027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2.42</v>
      </c>
      <c r="D210" s="1">
        <f>'PR-RAS'!E214</f>
        <v>1.04</v>
      </c>
      <c r="E210" s="1">
        <v>0</v>
      </c>
      <c r="F210" s="1">
        <v>0</v>
      </c>
      <c r="G210" s="2">
        <f t="shared" si="0"/>
        <v>0.9405</v>
      </c>
      <c r="H210" s="2">
        <f t="shared" si="1"/>
        <v>0.45999999999999996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110850.51000000001</v>
      </c>
      <c r="D220" s="1">
        <f>'PR-RAS'!E224</f>
        <v>190935.47</v>
      </c>
      <c r="E220" s="1">
        <v>0</v>
      </c>
      <c r="F220" s="1">
        <v>0</v>
      </c>
      <c r="G220" s="2">
        <f t="shared" si="0"/>
        <v>107905.99755</v>
      </c>
      <c r="H220" s="2">
        <f t="shared" si="1"/>
        <v>0.95999999999185093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110850.51000000001</v>
      </c>
      <c r="D243" s="1">
        <f>'PR-RAS'!E247</f>
        <v>190935.47</v>
      </c>
      <c r="E243" s="1">
        <v>0</v>
      </c>
      <c r="F243" s="1">
        <v>0</v>
      </c>
      <c r="G243" s="2">
        <f t="shared" si="0"/>
        <v>119238.5909</v>
      </c>
      <c r="H243" s="2">
        <f t="shared" si="1"/>
        <v>0.95999999999185093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32308.05</v>
      </c>
      <c r="D246" s="1">
        <f>'PR-RAS'!E250</f>
        <v>23702.91</v>
      </c>
      <c r="E246" s="1">
        <v>0</v>
      </c>
      <c r="F246" s="1">
        <v>0</v>
      </c>
      <c r="G246" s="2">
        <f t="shared" si="0"/>
        <v>19529.898149999997</v>
      </c>
      <c r="H246" s="2">
        <f t="shared" si="1"/>
        <v>0.13999999999941792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78542.460000000006</v>
      </c>
      <c r="D247" s="1">
        <f>'PR-RAS'!E251</f>
        <v>167232.56</v>
      </c>
      <c r="E247" s="1">
        <v>0</v>
      </c>
      <c r="F247" s="1">
        <v>0</v>
      </c>
      <c r="G247" s="2">
        <f t="shared" si="0"/>
        <v>101599.86468</v>
      </c>
      <c r="H247" s="2">
        <f t="shared" si="1"/>
        <v>0.90000000000873115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616795.30000000005</v>
      </c>
      <c r="D259" s="1">
        <f>'PR-RAS'!E263</f>
        <v>601965.96</v>
      </c>
      <c r="E259" s="1">
        <v>0</v>
      </c>
      <c r="F259" s="1">
        <v>0</v>
      </c>
      <c r="G259" s="2">
        <f t="shared" si="0"/>
        <v>469747.62276</v>
      </c>
      <c r="H259" s="2">
        <f t="shared" si="1"/>
        <v>0.34000000008381903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616795.30000000005</v>
      </c>
      <c r="D260" s="1">
        <f>'PR-RAS'!E264</f>
        <v>601965.96</v>
      </c>
      <c r="E260" s="1">
        <v>0</v>
      </c>
      <c r="F260" s="1">
        <v>0</v>
      </c>
      <c r="G260" s="2">
        <f t="shared" si="0"/>
        <v>471568.34998</v>
      </c>
      <c r="H260" s="2">
        <f t="shared" si="1"/>
        <v>0.34000000008381903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1240.29</v>
      </c>
      <c r="D262" s="1">
        <f>'PR-RAS'!E266</f>
        <v>1251</v>
      </c>
      <c r="E262" s="1">
        <v>0</v>
      </c>
      <c r="F262" s="1">
        <v>0</v>
      </c>
      <c r="G262" s="2">
        <f t="shared" si="0"/>
        <v>976.73769000000004</v>
      </c>
      <c r="H262" s="2">
        <f t="shared" si="1"/>
        <v>0.28999999999996362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615555.01</v>
      </c>
      <c r="D263" s="1">
        <f>'PR-RAS'!E267</f>
        <v>600714.96</v>
      </c>
      <c r="E263" s="1">
        <v>0</v>
      </c>
      <c r="F263" s="1">
        <v>0</v>
      </c>
      <c r="G263" s="2">
        <f t="shared" si="0"/>
        <v>476050.05166</v>
      </c>
      <c r="H263" s="2">
        <f t="shared" si="1"/>
        <v>5.0000000046566129E-2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4479697.1499999994</v>
      </c>
      <c r="D285" s="1">
        <f>'PR-RAS'!E289</f>
        <v>3665562.4100000006</v>
      </c>
      <c r="E285" s="1">
        <v>0</v>
      </c>
      <c r="F285" s="1">
        <v>0</v>
      </c>
      <c r="G285" s="2">
        <f t="shared" si="8"/>
        <v>3354273.4394799997</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4421919.1800000025</v>
      </c>
      <c r="D286" s="1">
        <f>'PR-RAS'!E290</f>
        <v>1422138.4499999988</v>
      </c>
      <c r="E286" s="1">
        <v>0</v>
      </c>
      <c r="F286" s="1">
        <v>0</v>
      </c>
      <c r="G286" s="2">
        <f t="shared" si="8"/>
        <v>2070865.8827999998</v>
      </c>
      <c r="H286" s="2">
        <f t="shared" si="9"/>
        <v>0.63000000128522515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365831.07</v>
      </c>
      <c r="D288" s="1">
        <f>'PR-RAS'!E292</f>
        <v>4787750.25</v>
      </c>
      <c r="E288" s="1">
        <v>0</v>
      </c>
      <c r="F288" s="1">
        <v>0</v>
      </c>
      <c r="G288" s="2">
        <f t="shared" si="8"/>
        <v>2853162.16059</v>
      </c>
      <c r="H288" s="2">
        <f t="shared" si="9"/>
        <v>0.32000000000698492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5505804.2000000002</v>
      </c>
      <c r="D345" s="1">
        <f>'PR-RAS'!E350</f>
        <v>81867.22</v>
      </c>
      <c r="E345" s="1">
        <v>0</v>
      </c>
      <c r="F345" s="1">
        <v>0</v>
      </c>
      <c r="G345" s="2">
        <f t="shared" si="8"/>
        <v>1950321.29216</v>
      </c>
      <c r="H345" s="2">
        <f t="shared" si="9"/>
        <v>0.42000000018742867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3958558.68</v>
      </c>
      <c r="D358" s="1">
        <f>'PR-RAS'!E363</f>
        <v>6932.73</v>
      </c>
      <c r="E358" s="1">
        <v>0</v>
      </c>
      <c r="F358" s="1">
        <v>0</v>
      </c>
      <c r="G358" s="2">
        <f t="shared" si="8"/>
        <v>1418155.4179799999</v>
      </c>
      <c r="H358" s="2">
        <f t="shared" si="9"/>
        <v>0.58999999983279849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1590604.3900000001</v>
      </c>
      <c r="D364" s="1">
        <f>'PR-RAS'!E369</f>
        <v>6932.73</v>
      </c>
      <c r="E364" s="1">
        <v>0</v>
      </c>
      <c r="F364" s="1">
        <v>0</v>
      </c>
      <c r="G364" s="2">
        <f t="shared" si="8"/>
        <v>582422.55555000005</v>
      </c>
      <c r="H364" s="2">
        <f t="shared" si="9"/>
        <v>0.66000000013082172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767748.4</v>
      </c>
      <c r="D365" s="1">
        <f>'PR-RAS'!E370</f>
        <v>6082.45</v>
      </c>
      <c r="E365" s="1">
        <v>0</v>
      </c>
      <c r="F365" s="1">
        <v>0</v>
      </c>
      <c r="G365" s="2">
        <f t="shared" si="8"/>
        <v>283888.4412</v>
      </c>
      <c r="H365" s="2">
        <f t="shared" si="9"/>
        <v>0.85000000002310117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61331.040000000001</v>
      </c>
      <c r="D366" s="1">
        <f>'PR-RAS'!E371</f>
        <v>0</v>
      </c>
      <c r="E366" s="1">
        <v>0</v>
      </c>
      <c r="F366" s="1">
        <v>0</v>
      </c>
      <c r="G366" s="2">
        <f t="shared" si="8"/>
        <v>22385.829600000001</v>
      </c>
      <c r="H366" s="2">
        <f t="shared" si="9"/>
        <v>4.0000000000873115E-2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220939.65</v>
      </c>
      <c r="D367" s="1">
        <f>'PR-RAS'!E372</f>
        <v>850.28</v>
      </c>
      <c r="E367" s="1">
        <v>0</v>
      </c>
      <c r="F367" s="1">
        <v>0</v>
      </c>
      <c r="G367" s="2">
        <f t="shared" si="8"/>
        <v>81486.316859999992</v>
      </c>
      <c r="H367" s="2">
        <f t="shared" si="9"/>
        <v>0.63000000000579348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540585.30000000005</v>
      </c>
      <c r="D371" s="1">
        <f>'PR-RAS'!E376</f>
        <v>0</v>
      </c>
      <c r="E371" s="1">
        <v>0</v>
      </c>
      <c r="F371" s="1">
        <v>0</v>
      </c>
      <c r="G371" s="2">
        <f t="shared" si="8"/>
        <v>200016.56100000002</v>
      </c>
      <c r="H371" s="2">
        <f t="shared" si="9"/>
        <v>0.30000000004656613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1488.87</v>
      </c>
      <c r="D378" s="1">
        <f>'PR-RAS'!E383</f>
        <v>0</v>
      </c>
      <c r="E378" s="1">
        <v>0</v>
      </c>
      <c r="F378" s="1">
        <v>0</v>
      </c>
      <c r="G378" s="2">
        <f t="shared" si="8"/>
        <v>561.30399</v>
      </c>
      <c r="H378" s="2">
        <f t="shared" si="9"/>
        <v>0.13000000000010914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1488.87</v>
      </c>
      <c r="D379" s="1">
        <f>'PR-RAS'!E384</f>
        <v>0</v>
      </c>
      <c r="E379" s="1">
        <v>0</v>
      </c>
      <c r="F379" s="1">
        <v>0</v>
      </c>
      <c r="G379" s="2">
        <f t="shared" si="8"/>
        <v>562.79286000000002</v>
      </c>
      <c r="H379" s="2">
        <f t="shared" si="9"/>
        <v>0.13000000000010914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2366465.42</v>
      </c>
      <c r="D386" s="1">
        <f>'PR-RAS'!E391</f>
        <v>0</v>
      </c>
      <c r="E386" s="1">
        <v>0</v>
      </c>
      <c r="F386" s="1">
        <v>0</v>
      </c>
      <c r="G386" s="2">
        <f t="shared" si="8"/>
        <v>911089.18669999996</v>
      </c>
      <c r="H386" s="2">
        <f t="shared" si="9"/>
        <v>0.41999999992549419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2366465.42</v>
      </c>
      <c r="D390" s="1">
        <f>'PR-RAS'!E395</f>
        <v>0</v>
      </c>
      <c r="E390" s="1">
        <v>0</v>
      </c>
      <c r="F390" s="1">
        <v>0</v>
      </c>
      <c r="G390" s="2">
        <f t="shared" si="8"/>
        <v>920555.04838000005</v>
      </c>
      <c r="H390" s="2">
        <f t="shared" si="9"/>
        <v>0.41999999992549419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1547245.52</v>
      </c>
      <c r="D397" s="1">
        <f>'PR-RAS'!E402</f>
        <v>74934.490000000005</v>
      </c>
      <c r="E397" s="1">
        <v>0</v>
      </c>
      <c r="F397" s="1">
        <v>0</v>
      </c>
      <c r="G397" s="2">
        <f t="shared" si="8"/>
        <v>672057.34200000006</v>
      </c>
      <c r="H397" s="2">
        <f t="shared" si="9"/>
        <v>0.96999999998661224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1547245.52</v>
      </c>
      <c r="D398" s="1">
        <f>'PR-RAS'!E403</f>
        <v>74934.490000000005</v>
      </c>
      <c r="E398" s="1">
        <v>0</v>
      </c>
      <c r="F398" s="1">
        <v>0</v>
      </c>
      <c r="G398" s="2">
        <f t="shared" si="8"/>
        <v>673754.45650000009</v>
      </c>
      <c r="H398" s="2">
        <f t="shared" si="9"/>
        <v>0.96999999998661224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5505804.2000000002</v>
      </c>
      <c r="D403" s="1">
        <f>'PR-RAS'!E408</f>
        <v>81867.22</v>
      </c>
      <c r="E403" s="1">
        <v>0</v>
      </c>
      <c r="F403" s="1">
        <v>0</v>
      </c>
      <c r="G403" s="2">
        <f t="shared" si="8"/>
        <v>2279154.5332800006</v>
      </c>
      <c r="H403" s="2">
        <f t="shared" si="9"/>
        <v>0.42000000018742867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610120.11</v>
      </c>
      <c r="D405" s="1">
        <f>'PR-RAS'!E410</f>
        <v>6115924.3099999996</v>
      </c>
      <c r="E405" s="1">
        <v>0</v>
      </c>
      <c r="F405" s="1">
        <v>0</v>
      </c>
      <c r="G405" s="2">
        <f t="shared" si="8"/>
        <v>5188155.3669199999</v>
      </c>
      <c r="H405" s="2">
        <f t="shared" si="9"/>
        <v>0.41999999957624823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8901616.3300000019</v>
      </c>
      <c r="D407" s="1">
        <f>'PR-RAS'!E412</f>
        <v>5087700.8599999994</v>
      </c>
      <c r="E407" s="1">
        <v>0</v>
      </c>
      <c r="F407" s="1">
        <v>0</v>
      </c>
      <c r="G407" s="2">
        <f t="shared" si="8"/>
        <v>7745269.3283000011</v>
      </c>
      <c r="H407" s="2">
        <f t="shared" si="9"/>
        <v>0.4700000025331974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9985501.3499999996</v>
      </c>
      <c r="D408" s="1">
        <f>'PR-RAS'!E413</f>
        <v>3747429.6300000008</v>
      </c>
      <c r="E408" s="1">
        <v>0</v>
      </c>
      <c r="F408" s="1">
        <v>0</v>
      </c>
      <c r="G408" s="2">
        <f t="shared" si="8"/>
        <v>7114506.768269999</v>
      </c>
      <c r="H408" s="2">
        <f t="shared" si="9"/>
        <v>0.7199999988079071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1340271.2299999986</v>
      </c>
      <c r="E409" s="1">
        <v>0</v>
      </c>
      <c r="F409" s="1">
        <v>0</v>
      </c>
      <c r="G409" s="2">
        <f t="shared" si="8"/>
        <v>1093661.3236799987</v>
      </c>
      <c r="H409" s="2">
        <f t="shared" si="9"/>
        <v>0.22999999858438969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1083885.0199999977</v>
      </c>
      <c r="D410" s="1">
        <f>'PR-RAS'!E415</f>
        <v>0</v>
      </c>
      <c r="E410" s="1">
        <v>0</v>
      </c>
      <c r="F410" s="1">
        <v>0</v>
      </c>
      <c r="G410" s="2">
        <f t="shared" si="8"/>
        <v>443308.97317999904</v>
      </c>
      <c r="H410" s="2">
        <f t="shared" si="9"/>
        <v>1.9999997690320015E-2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244289.03999999998</v>
      </c>
      <c r="D412" s="1">
        <f>'PR-RAS'!E417</f>
        <v>1328174.0599999996</v>
      </c>
      <c r="E412" s="1">
        <v>0</v>
      </c>
      <c r="F412" s="1">
        <v>0</v>
      </c>
      <c r="G412" s="2">
        <f t="shared" si="8"/>
        <v>1192161.8727599997</v>
      </c>
      <c r="H412" s="2">
        <f t="shared" si="9"/>
        <v>9.9999999569263309E-2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1990842.13</v>
      </c>
      <c r="D414" s="1">
        <f>'PR-RAS'!E420</f>
        <v>0</v>
      </c>
      <c r="E414" s="1">
        <v>0</v>
      </c>
      <c r="F414" s="1">
        <v>0</v>
      </c>
      <c r="G414" s="2">
        <f t="shared" si="8"/>
        <v>822217.7996899999</v>
      </c>
      <c r="H414" s="2">
        <f t="shared" si="9"/>
        <v>0.12999999988824129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1990842.13</v>
      </c>
      <c r="D478" s="1">
        <f>'PR-RAS'!E484</f>
        <v>0</v>
      </c>
      <c r="E478" s="1">
        <v>0</v>
      </c>
      <c r="F478" s="1">
        <v>0</v>
      </c>
      <c r="G478" s="2">
        <f t="shared" si="8"/>
        <v>949631.69600999996</v>
      </c>
      <c r="H478" s="2">
        <f t="shared" si="9"/>
        <v>0.12999999988824129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1990842.13</v>
      </c>
      <c r="D489" s="1">
        <f>'PR-RAS'!E495</f>
        <v>0</v>
      </c>
      <c r="E489" s="1">
        <v>0</v>
      </c>
      <c r="F489" s="1">
        <v>0</v>
      </c>
      <c r="G489" s="2">
        <f t="shared" si="8"/>
        <v>971530.95943999989</v>
      </c>
      <c r="H489" s="2">
        <f t="shared" si="9"/>
        <v>0.12999999988824129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1990842.13</v>
      </c>
      <c r="D490" s="1">
        <f>'PR-RAS'!E496</f>
        <v>0</v>
      </c>
      <c r="E490" s="1">
        <v>0</v>
      </c>
      <c r="F490" s="1">
        <v>0</v>
      </c>
      <c r="G490" s="2">
        <f t="shared" si="8"/>
        <v>973521.80156999989</v>
      </c>
      <c r="H490" s="2">
        <f t="shared" si="9"/>
        <v>0.12999999988824129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1990842.13</v>
      </c>
      <c r="E522" s="1">
        <v>0</v>
      </c>
      <c r="F522" s="1">
        <v>0</v>
      </c>
      <c r="G522" s="2">
        <f t="shared" ref="G522:G809" si="10">(B522/1000)*(C522*1+D522*2)</f>
        <v>2074457.4994599998</v>
      </c>
      <c r="H522" s="2">
        <f t="shared" ref="H522:H809" si="11">ABS(C522-ROUND(C522,0))+ABS(D522-ROUND(D522,0))</f>
        <v>0.12999999988824129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1990842.13</v>
      </c>
      <c r="E587" s="1">
        <v>0</v>
      </c>
      <c r="F587" s="1">
        <v>0</v>
      </c>
      <c r="G587" s="2">
        <f t="shared" si="10"/>
        <v>2333266.9763599997</v>
      </c>
      <c r="H587" s="2">
        <f t="shared" si="11"/>
        <v>0.12999999988824129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1990842.13</v>
      </c>
      <c r="E599" s="1">
        <v>0</v>
      </c>
      <c r="F599" s="1">
        <v>0</v>
      </c>
      <c r="G599" s="2">
        <f t="shared" si="10"/>
        <v>2381047.1874799998</v>
      </c>
      <c r="H599" s="2">
        <f t="shared" si="11"/>
        <v>0.12999999988824129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1990842.13</v>
      </c>
      <c r="E600" s="1">
        <v>0</v>
      </c>
      <c r="F600" s="1">
        <v>0</v>
      </c>
      <c r="G600" s="2">
        <f t="shared" si="10"/>
        <v>2385028.8717399999</v>
      </c>
      <c r="H600" s="2">
        <f t="shared" si="11"/>
        <v>0.12999999988824129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1990842.13</v>
      </c>
      <c r="D629" s="1">
        <f>'PR-RAS'!E635</f>
        <v>0</v>
      </c>
      <c r="E629" s="1">
        <v>0</v>
      </c>
      <c r="F629" s="1">
        <v>0</v>
      </c>
      <c r="G629" s="2">
        <f t="shared" si="10"/>
        <v>1250248.8576399998</v>
      </c>
      <c r="H629" s="2">
        <f t="shared" si="11"/>
        <v>0.12999999988824129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1990842.13</v>
      </c>
      <c r="E630" s="1">
        <v>0</v>
      </c>
      <c r="F630" s="1">
        <v>0</v>
      </c>
      <c r="G630" s="2">
        <f t="shared" si="10"/>
        <v>2504479.3995399997</v>
      </c>
      <c r="H630" s="2">
        <f t="shared" si="11"/>
        <v>0.12999999988824129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1990842.13</v>
      </c>
      <c r="E631" s="1">
        <v>0</v>
      </c>
      <c r="F631" s="1">
        <v>0</v>
      </c>
      <c r="G631" s="2">
        <f t="shared" si="10"/>
        <v>2508461.0837999997</v>
      </c>
      <c r="H631" s="2">
        <f t="shared" si="11"/>
        <v>0.12999999988824129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10892458.460000001</v>
      </c>
      <c r="D633" s="1">
        <f>'PR-RAS'!E639</f>
        <v>5087700.8599999994</v>
      </c>
      <c r="E633" s="1">
        <v>0</v>
      </c>
      <c r="F633" s="1">
        <v>0</v>
      </c>
      <c r="G633" s="2">
        <f t="shared" si="10"/>
        <v>13314887.63376</v>
      </c>
      <c r="H633" s="2">
        <f t="shared" si="11"/>
        <v>0.60000000149011612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9985501.3499999996</v>
      </c>
      <c r="D634" s="1">
        <f>'PR-RAS'!E640</f>
        <v>5738271.7600000007</v>
      </c>
      <c r="E634" s="1">
        <v>0</v>
      </c>
      <c r="F634" s="1">
        <v>0</v>
      </c>
      <c r="G634" s="2">
        <f t="shared" si="10"/>
        <v>13585474.40271</v>
      </c>
      <c r="H634" s="2">
        <f t="shared" si="11"/>
        <v>0.58999999891966581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906957.11000000127</v>
      </c>
      <c r="D635" s="1">
        <f>'PR-RAS'!E641</f>
        <v>0</v>
      </c>
      <c r="E635" s="1">
        <v>0</v>
      </c>
      <c r="F635" s="1">
        <v>0</v>
      </c>
      <c r="G635" s="2">
        <f t="shared" si="10"/>
        <v>575010.80774000078</v>
      </c>
      <c r="H635" s="2">
        <f t="shared" si="11"/>
        <v>0.1100000012665987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650570.9000000013</v>
      </c>
      <c r="E636" s="1">
        <v>0</v>
      </c>
      <c r="F636" s="1">
        <v>0</v>
      </c>
      <c r="G636" s="2">
        <f t="shared" si="10"/>
        <v>826225.04300000169</v>
      </c>
      <c r="H636" s="2">
        <f t="shared" si="11"/>
        <v>9.9999998696148396E-2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662668.0700000003</v>
      </c>
      <c r="E637" s="1">
        <v>0</v>
      </c>
      <c r="F637" s="1">
        <v>0</v>
      </c>
      <c r="G637" s="2">
        <f t="shared" si="10"/>
        <v>842913.78504000034</v>
      </c>
      <c r="H637" s="2">
        <f t="shared" si="11"/>
        <v>7.0000000298023224E-2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244289.03999999998</v>
      </c>
      <c r="D638" s="1">
        <f>'PR-RAS'!E644</f>
        <v>0</v>
      </c>
      <c r="E638" s="1">
        <v>0</v>
      </c>
      <c r="F638" s="1">
        <v>0</v>
      </c>
      <c r="G638" s="2">
        <f t="shared" si="10"/>
        <v>155612.11847999998</v>
      </c>
      <c r="H638" s="2">
        <f t="shared" si="11"/>
        <v>3.9999999979045242E-2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662668.07000000123</v>
      </c>
      <c r="D639" s="1">
        <f>'PR-RAS'!E645</f>
        <v>12097.169999998994</v>
      </c>
      <c r="E639" s="1">
        <v>0</v>
      </c>
      <c r="F639" s="1">
        <v>0</v>
      </c>
      <c r="G639" s="2">
        <f t="shared" si="10"/>
        <v>438218.21757999953</v>
      </c>
      <c r="H639" s="2">
        <f t="shared" si="11"/>
        <v>0.24000000022351742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83532.23</v>
      </c>
      <c r="D642" s="1">
        <f>'PR-RAS'!E649</f>
        <v>845775.9</v>
      </c>
      <c r="E642" s="1">
        <v>0</v>
      </c>
      <c r="F642" s="1">
        <v>0</v>
      </c>
      <c r="G642" s="2">
        <f t="shared" si="10"/>
        <v>1137828.86323</v>
      </c>
      <c r="H642" s="2">
        <f t="shared" si="11"/>
        <v>0.3299999999726424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15972096.43</v>
      </c>
      <c r="D643" s="1">
        <f>'PR-RAS'!E650</f>
        <v>4783343.0199999996</v>
      </c>
      <c r="E643" s="1">
        <v>0</v>
      </c>
      <c r="F643" s="1">
        <v>0</v>
      </c>
      <c r="G643" s="2">
        <f t="shared" si="10"/>
        <v>16395898.34574</v>
      </c>
      <c r="H643" s="2">
        <f t="shared" si="11"/>
        <v>0.44999999925494194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15209852.76</v>
      </c>
      <c r="D644" s="1">
        <f>'PR-RAS'!E651</f>
        <v>5559490.1500000004</v>
      </c>
      <c r="E644" s="1">
        <v>0</v>
      </c>
      <c r="F644" s="1">
        <v>0</v>
      </c>
      <c r="G644" s="2">
        <f t="shared" si="10"/>
        <v>16929439.657580003</v>
      </c>
      <c r="H644" s="2">
        <f t="shared" si="1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845775.90000000037</v>
      </c>
      <c r="D645" s="1">
        <f>'PR-RAS'!E652</f>
        <v>69628.769999999553</v>
      </c>
      <c r="E645" s="1">
        <v>0</v>
      </c>
      <c r="F645" s="1">
        <v>0</v>
      </c>
      <c r="G645" s="2">
        <f t="shared" si="10"/>
        <v>634361.53535999963</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79</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73</v>
      </c>
      <c r="E649" s="1">
        <v>0</v>
      </c>
      <c r="F649" s="1">
        <v>0</v>
      </c>
      <c r="G649" s="2">
        <f t="shared" si="10"/>
        <v>146.44800000000001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1630748.65</v>
      </c>
      <c r="D668" s="1">
        <f>'PR-RAS'!E675</f>
        <v>2154721.84</v>
      </c>
      <c r="E668" s="1">
        <v>0</v>
      </c>
      <c r="F668" s="1">
        <v>0</v>
      </c>
      <c r="G668" s="2">
        <f t="shared" si="10"/>
        <v>3962108.2841100004</v>
      </c>
      <c r="H668" s="2">
        <f t="shared" si="11"/>
        <v>0.51000000024214387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6264395.7300000004</v>
      </c>
      <c r="D687" s="1">
        <f>'PR-RAS'!E694</f>
        <v>2325173.2599999998</v>
      </c>
      <c r="E687" s="1">
        <v>0</v>
      </c>
      <c r="F687" s="1">
        <v>0</v>
      </c>
      <c r="G687" s="2">
        <f t="shared" si="10"/>
        <v>7487513.1835000003</v>
      </c>
      <c r="H687" s="2">
        <f t="shared" si="11"/>
        <v>0.52999999932944775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32236</v>
      </c>
      <c r="D703" s="1">
        <f>'PR-RAS'!E710</f>
        <v>35479.42</v>
      </c>
      <c r="E703" s="1">
        <v>0</v>
      </c>
      <c r="F703" s="1">
        <v>0</v>
      </c>
      <c r="G703" s="2">
        <f t="shared" si="10"/>
        <v>72442.777679999999</v>
      </c>
      <c r="H703" s="2">
        <f t="shared" si="11"/>
        <v>0.41999999999825377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7205.46</v>
      </c>
      <c r="D710" s="1">
        <f>'PR-RAS'!E717</f>
        <v>3972.96</v>
      </c>
      <c r="E710" s="1">
        <v>0</v>
      </c>
      <c r="F710" s="1">
        <v>0</v>
      </c>
      <c r="G710" s="2">
        <f t="shared" si="10"/>
        <v>10742.32842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51369.34</v>
      </c>
      <c r="D711" s="1">
        <f>'PR-RAS'!E718</f>
        <v>50759.65</v>
      </c>
      <c r="E711" s="1">
        <v>0</v>
      </c>
      <c r="F711" s="1">
        <v>0</v>
      </c>
      <c r="G711" s="2">
        <f t="shared" si="10"/>
        <v>108550.9344</v>
      </c>
      <c r="H711" s="2">
        <f t="shared" si="11"/>
        <v>0.68999999999505235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v>
      </c>
      <c r="D713" s="1">
        <f>'PR-RAS'!E720</f>
        <v>4936.28</v>
      </c>
      <c r="E713" s="1">
        <v>0</v>
      </c>
      <c r="F713" s="1">
        <v>0</v>
      </c>
      <c r="G713" s="2">
        <f t="shared" si="10"/>
        <v>7062.7267199999997</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1074.45</v>
      </c>
      <c r="D714" s="1">
        <f>'PR-RAS'!E721</f>
        <v>719.99</v>
      </c>
      <c r="E714" s="1">
        <v>0</v>
      </c>
      <c r="F714" s="1">
        <v>0</v>
      </c>
      <c r="G714" s="2">
        <f t="shared" si="10"/>
        <v>1792.7885900000001</v>
      </c>
      <c r="H714" s="2">
        <f t="shared" si="11"/>
        <v>0.46000000000003638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26159.05</v>
      </c>
      <c r="D715" s="1">
        <f>'PR-RAS'!E722</f>
        <v>34234.06</v>
      </c>
      <c r="E715" s="1">
        <v>0</v>
      </c>
      <c r="F715" s="1">
        <v>0</v>
      </c>
      <c r="G715" s="2">
        <f t="shared" si="10"/>
        <v>67563.799379999997</v>
      </c>
      <c r="H715" s="2">
        <f t="shared" si="11"/>
        <v>0.1099999999969441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313.41000000000003</v>
      </c>
      <c r="D716" s="1">
        <f>'PR-RAS'!E723</f>
        <v>0</v>
      </c>
      <c r="E716" s="1">
        <v>0</v>
      </c>
      <c r="F716" s="1">
        <v>0</v>
      </c>
      <c r="G716" s="2">
        <f t="shared" si="10"/>
        <v>224.08815000000001</v>
      </c>
      <c r="H716" s="2">
        <f t="shared" si="11"/>
        <v>0.41000000000002501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17044.91</v>
      </c>
      <c r="D735" s="1">
        <f>'PR-RAS'!E742</f>
        <v>13567.01</v>
      </c>
      <c r="E735" s="1">
        <v>0</v>
      </c>
      <c r="F735" s="1">
        <v>0</v>
      </c>
      <c r="G735" s="2">
        <f t="shared" si="10"/>
        <v>32427.334619999998</v>
      </c>
      <c r="H735" s="2">
        <f t="shared" si="11"/>
        <v>0.1000000000003638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1990842.13</v>
      </c>
      <c r="D879" s="1">
        <f>'PR-RAS'!E886</f>
        <v>0</v>
      </c>
      <c r="E879" s="1">
        <v>0</v>
      </c>
      <c r="F879" s="1">
        <v>0</v>
      </c>
      <c r="G879" s="2">
        <f t="shared" si="18"/>
        <v>1747959.3901399998</v>
      </c>
      <c r="H879" s="2">
        <f t="shared" si="19"/>
        <v>0.12999999988824129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1990842.13</v>
      </c>
      <c r="E947" s="1">
        <v>0</v>
      </c>
      <c r="F947" s="1">
        <v>0</v>
      </c>
      <c r="G947" s="2">
        <f t="shared" si="18"/>
        <v>3766673.3099599998</v>
      </c>
      <c r="H947" s="2">
        <f t="shared" si="19"/>
        <v>0.12999999988824129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7292009.1800000006</v>
      </c>
      <c r="D984" s="6">
        <f>BILANCA!E6</f>
        <v>5804348.7300000004</v>
      </c>
      <c r="E984" s="6">
        <v>0</v>
      </c>
      <c r="F984" s="6">
        <v>0</v>
      </c>
      <c r="G984" s="7">
        <f t="shared" ref="G984:G1241" si="22">B984/1000*C984+B984/500*D984</f>
        <v>18900.706640000004</v>
      </c>
      <c r="H984" s="7">
        <f t="shared" si="19"/>
        <v>0.45000000018626451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6279176.9400000004</v>
      </c>
      <c r="D985" s="1">
        <f>BILANCA!E7</f>
        <v>5557492.9900000002</v>
      </c>
      <c r="E985" s="1">
        <v>0</v>
      </c>
      <c r="F985" s="1">
        <v>0</v>
      </c>
      <c r="G985" s="2">
        <f t="shared" si="22"/>
        <v>34788.325840000005</v>
      </c>
      <c r="H985" s="2">
        <f t="shared" si="19"/>
        <v>6.9999999366700649E-2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2694252.2600000002</v>
      </c>
      <c r="D986" s="1">
        <f>BILANCA!E8</f>
        <v>2478602.7200000002</v>
      </c>
      <c r="E986" s="1">
        <v>0</v>
      </c>
      <c r="F986" s="1">
        <v>0</v>
      </c>
      <c r="G986" s="2">
        <f t="shared" si="22"/>
        <v>22954.373100000001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2695253.66</v>
      </c>
      <c r="D988" s="1">
        <f>BILANCA!E10</f>
        <v>2695253.66</v>
      </c>
      <c r="E988" s="1">
        <v>0</v>
      </c>
      <c r="F988" s="1">
        <v>0</v>
      </c>
      <c r="G988" s="2">
        <f t="shared" si="22"/>
        <v>40428.804900000003</v>
      </c>
      <c r="H988" s="2">
        <f t="shared" si="19"/>
        <v>0.67999999970197678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1001.4</v>
      </c>
      <c r="D989" s="1">
        <f>BILANCA!E11</f>
        <v>216650.94</v>
      </c>
      <c r="E989" s="1">
        <v>0</v>
      </c>
      <c r="F989" s="1">
        <v>0</v>
      </c>
      <c r="G989" s="2">
        <f t="shared" si="22"/>
        <v>2605.8196800000001</v>
      </c>
      <c r="H989" s="2">
        <f t="shared" si="19"/>
        <v>0.45999999999764896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3584924.6700000004</v>
      </c>
      <c r="D990" s="1">
        <f>BILANCA!E12</f>
        <v>3078890.26</v>
      </c>
      <c r="E990" s="1">
        <v>0</v>
      </c>
      <c r="F990" s="1">
        <v>0</v>
      </c>
      <c r="G990" s="2">
        <f t="shared" si="22"/>
        <v>68198.936329999997</v>
      </c>
      <c r="H990" s="2">
        <f t="shared" si="19"/>
        <v>0.5899999993853271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2021503.1400000001</v>
      </c>
      <c r="D991" s="1">
        <f>BILANCA!E13</f>
        <v>1957850.0000000002</v>
      </c>
      <c r="E991" s="1">
        <v>0</v>
      </c>
      <c r="F991" s="1">
        <v>0</v>
      </c>
      <c r="G991" s="2">
        <f t="shared" si="22"/>
        <v>47497.625120000012</v>
      </c>
      <c r="H991" s="2">
        <f t="shared" si="19"/>
        <v>0.1400000003632158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2762924.22</v>
      </c>
      <c r="D993" s="1">
        <f>BILANCA!E15</f>
        <v>2762924.22</v>
      </c>
      <c r="E993" s="1">
        <v>0</v>
      </c>
      <c r="F993" s="1">
        <v>0</v>
      </c>
      <c r="G993" s="2">
        <f t="shared" si="22"/>
        <v>82887.726600000009</v>
      </c>
      <c r="H993" s="2">
        <f t="shared" si="19"/>
        <v>0.44000000040978193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741421.08</v>
      </c>
      <c r="D996" s="1">
        <f>BILANCA!E18</f>
        <v>805074.22</v>
      </c>
      <c r="E996" s="1">
        <v>0</v>
      </c>
      <c r="F996" s="1">
        <v>0</v>
      </c>
      <c r="G996" s="2">
        <f t="shared" si="22"/>
        <v>30570.403760000001</v>
      </c>
      <c r="H996" s="2">
        <f t="shared" si="19"/>
        <v>0.29999999993015081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1506570.7600000002</v>
      </c>
      <c r="D997" s="1">
        <f>BILANCA!E19</f>
        <v>1070407.4299999997</v>
      </c>
      <c r="E997" s="1">
        <v>0</v>
      </c>
      <c r="F997" s="1">
        <v>0</v>
      </c>
      <c r="G997" s="2">
        <f t="shared" si="22"/>
        <v>51063.398679999998</v>
      </c>
      <c r="H997" s="2">
        <f t="shared" si="19"/>
        <v>0.66999999945983291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1328723.97</v>
      </c>
      <c r="D998" s="1">
        <f>BILANCA!E20</f>
        <v>1253169.67</v>
      </c>
      <c r="E998" s="1">
        <v>0</v>
      </c>
      <c r="F998" s="1">
        <v>0</v>
      </c>
      <c r="G998" s="2">
        <f t="shared" si="22"/>
        <v>57525.949649999995</v>
      </c>
      <c r="H998" s="2">
        <f t="shared" si="19"/>
        <v>0.36000000010244548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95469.48</v>
      </c>
      <c r="D1000" s="1">
        <f>BILANCA!E22</f>
        <v>95469.48</v>
      </c>
      <c r="E1000" s="1">
        <v>0</v>
      </c>
      <c r="F1000" s="1">
        <v>0</v>
      </c>
      <c r="G1000" s="2">
        <f t="shared" si="22"/>
        <v>4868.9434799999999</v>
      </c>
      <c r="H1000" s="2">
        <f t="shared" si="19"/>
        <v>0.95999999999185093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602647.17000000004</v>
      </c>
      <c r="D1004" s="1">
        <f>BILANCA!E26</f>
        <v>603378.42000000004</v>
      </c>
      <c r="E1004" s="1">
        <v>0</v>
      </c>
      <c r="F1004" s="1">
        <v>0</v>
      </c>
      <c r="G1004" s="2">
        <f t="shared" si="22"/>
        <v>37997.484210000002</v>
      </c>
      <c r="H1004" s="2">
        <f t="shared" si="19"/>
        <v>0.59000000008381903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520269.86</v>
      </c>
      <c r="D1006" s="1">
        <f>BILANCA!E28</f>
        <v>881610.14</v>
      </c>
      <c r="E1006" s="1">
        <v>0</v>
      </c>
      <c r="F1006" s="1">
        <v>0</v>
      </c>
      <c r="G1006" s="2">
        <f t="shared" si="22"/>
        <v>52520.273220000003</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24871.75</v>
      </c>
      <c r="D1007" s="1">
        <f>BILANCA!E29</f>
        <v>18653.809999999998</v>
      </c>
      <c r="E1007" s="1">
        <v>0</v>
      </c>
      <c r="F1007" s="1">
        <v>0</v>
      </c>
      <c r="G1007" s="2">
        <f t="shared" si="22"/>
        <v>1492.3048799999999</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31089.69</v>
      </c>
      <c r="D1008" s="1">
        <f>BILANCA!E30</f>
        <v>31089.69</v>
      </c>
      <c r="E1008" s="1">
        <v>0</v>
      </c>
      <c r="F1008" s="1">
        <v>0</v>
      </c>
      <c r="G1008" s="2">
        <f t="shared" si="22"/>
        <v>2331.7267499999998</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6217.94</v>
      </c>
      <c r="D1012" s="1">
        <f>BILANCA!E34</f>
        <v>12435.88</v>
      </c>
      <c r="E1012" s="1">
        <v>0</v>
      </c>
      <c r="F1012" s="1">
        <v>0</v>
      </c>
      <c r="G1012" s="2">
        <f t="shared" si="22"/>
        <v>901.60129999999992</v>
      </c>
      <c r="H1012" s="2">
        <f t="shared" si="19"/>
        <v>0.18000000000120053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31979.02</v>
      </c>
      <c r="D1013" s="1">
        <f>BILANCA!E35</f>
        <v>31979.02</v>
      </c>
      <c r="E1013" s="1">
        <v>0</v>
      </c>
      <c r="F1013" s="1">
        <v>0</v>
      </c>
      <c r="G1013" s="2">
        <f t="shared" si="22"/>
        <v>2878.1117999999997</v>
      </c>
      <c r="H1013" s="2">
        <f t="shared" si="19"/>
        <v>4.0000000000873115E-2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27994.14</v>
      </c>
      <c r="D1014" s="1">
        <f>BILANCA!E36</f>
        <v>27994.14</v>
      </c>
      <c r="E1014" s="1">
        <v>0</v>
      </c>
      <c r="F1014" s="1">
        <v>0</v>
      </c>
      <c r="G1014" s="2">
        <f t="shared" si="22"/>
        <v>2603.4550199999999</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3984.88</v>
      </c>
      <c r="D1015" s="1">
        <f>BILANCA!E37</f>
        <v>3984.88</v>
      </c>
      <c r="E1015" s="1">
        <v>0</v>
      </c>
      <c r="F1015" s="1">
        <v>0</v>
      </c>
      <c r="G1015" s="2">
        <f t="shared" si="22"/>
        <v>382.54847999999998</v>
      </c>
      <c r="H1015" s="2">
        <f t="shared" si="19"/>
        <v>0.23999999999978172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9.9999999511055648E-3</v>
      </c>
      <c r="D1030" s="1">
        <f>BILANCA!E52</f>
        <v>1.0000000009313226E-2</v>
      </c>
      <c r="E1030" s="1">
        <v>0</v>
      </c>
      <c r="F1030" s="1">
        <v>0</v>
      </c>
      <c r="G1030" s="2">
        <f t="shared" si="22"/>
        <v>1.4099999985774047E-3</v>
      </c>
      <c r="H1030" s="2">
        <f t="shared" si="19"/>
        <v>1.9999999960418791E-2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380559.72</v>
      </c>
      <c r="D1032" s="1">
        <f>BILANCA!E54</f>
        <v>389861.78</v>
      </c>
      <c r="E1032" s="1">
        <v>0</v>
      </c>
      <c r="F1032" s="1">
        <v>0</v>
      </c>
      <c r="G1032" s="2">
        <f t="shared" si="22"/>
        <v>56853.880720000001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380559.71</v>
      </c>
      <c r="D1033" s="1">
        <f>BILANCA!E55</f>
        <v>389861.77</v>
      </c>
      <c r="E1033" s="1">
        <v>0</v>
      </c>
      <c r="F1033" s="1">
        <v>0</v>
      </c>
      <c r="G1033" s="2">
        <f t="shared" si="22"/>
        <v>58014.162500000006</v>
      </c>
      <c r="H1033" s="2">
        <f t="shared" si="19"/>
        <v>0.51999999996041879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1012832.24</v>
      </c>
      <c r="D1046" s="1">
        <f>BILANCA!E68</f>
        <v>246855.74</v>
      </c>
      <c r="E1046" s="1">
        <v>0</v>
      </c>
      <c r="F1046" s="1">
        <v>0</v>
      </c>
      <c r="G1046" s="2">
        <f t="shared" si="22"/>
        <v>94912.254359999992</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845775.9</v>
      </c>
      <c r="D1047" s="1">
        <f>BILANCA!E69</f>
        <v>69628.77</v>
      </c>
      <c r="E1047" s="1">
        <v>0</v>
      </c>
      <c r="F1047" s="1">
        <v>0</v>
      </c>
      <c r="G1047" s="2">
        <f t="shared" si="22"/>
        <v>63042.14016000001</v>
      </c>
      <c r="H1047" s="2">
        <f t="shared" si="19"/>
        <v>0.3299999999726424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845372.93</v>
      </c>
      <c r="D1048" s="1">
        <f>BILANCA!E70</f>
        <v>67214.63</v>
      </c>
      <c r="E1048" s="1">
        <v>0</v>
      </c>
      <c r="F1048" s="1">
        <v>0</v>
      </c>
      <c r="G1048" s="2">
        <f t="shared" si="22"/>
        <v>63687.142350000009</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845372.93</v>
      </c>
      <c r="D1050" s="1">
        <f>BILANCA!E72</f>
        <v>67214.63</v>
      </c>
      <c r="E1050" s="1">
        <v>0</v>
      </c>
      <c r="F1050" s="1">
        <v>0</v>
      </c>
      <c r="G1050" s="2">
        <f t="shared" si="22"/>
        <v>65646.746730000013</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402.97</v>
      </c>
      <c r="D1054" s="1">
        <f>BILANCA!E76</f>
        <v>2414.14</v>
      </c>
      <c r="E1054" s="1">
        <v>0</v>
      </c>
      <c r="F1054" s="1">
        <v>0</v>
      </c>
      <c r="G1054" s="2">
        <f t="shared" si="22"/>
        <v>371.41874999999993</v>
      </c>
      <c r="H1054" s="2">
        <f t="shared" si="19"/>
        <v>0.16999999999984539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131667.46</v>
      </c>
      <c r="D1056" s="1">
        <f>BILANCA!E78</f>
        <v>136071.41</v>
      </c>
      <c r="E1056" s="1">
        <v>0</v>
      </c>
      <c r="F1056" s="1">
        <v>0</v>
      </c>
      <c r="G1056" s="2">
        <f t="shared" si="22"/>
        <v>29478.150439999998</v>
      </c>
      <c r="H1056" s="2">
        <f t="shared" si="19"/>
        <v>0.86999999999534339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972.97</v>
      </c>
      <c r="D1062" s="1">
        <f>BILANCA!E84</f>
        <v>972.97</v>
      </c>
      <c r="E1062" s="1">
        <v>0</v>
      </c>
      <c r="F1062" s="1">
        <v>0</v>
      </c>
      <c r="G1062" s="2">
        <f t="shared" si="22"/>
        <v>230.59389000000002</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130694.49</v>
      </c>
      <c r="D1064" s="1">
        <f>BILANCA!E86</f>
        <v>135098.44</v>
      </c>
      <c r="E1064" s="1">
        <v>0</v>
      </c>
      <c r="F1064" s="1">
        <v>0</v>
      </c>
      <c r="G1064" s="2">
        <f t="shared" si="22"/>
        <v>32472.200970000002</v>
      </c>
      <c r="H1064" s="2">
        <f t="shared" si="19"/>
        <v>0.930000000007567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35388.879999999997</v>
      </c>
      <c r="D1124" s="1">
        <f>BILANCA!E146</f>
        <v>41155.56</v>
      </c>
      <c r="E1124" s="1">
        <v>0</v>
      </c>
      <c r="F1124" s="1">
        <v>0</v>
      </c>
      <c r="G1124" s="2">
        <f t="shared" si="22"/>
        <v>16595.699999999997</v>
      </c>
      <c r="H1124" s="2">
        <f t="shared" si="23"/>
        <v>0.56000000000494765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35388.879999999997</v>
      </c>
      <c r="D1138" s="1">
        <f>BILANCA!E160</f>
        <v>41155.56</v>
      </c>
      <c r="E1138" s="1">
        <v>0</v>
      </c>
      <c r="F1138" s="1">
        <v>0</v>
      </c>
      <c r="G1138" s="2">
        <f t="shared" si="22"/>
        <v>18243.5</v>
      </c>
      <c r="H1138" s="2">
        <f t="shared" si="23"/>
        <v>0.56000000000494765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7292009.1800000006</v>
      </c>
      <c r="D1152" s="1">
        <f>BILANCA!E175</f>
        <v>5804348.7300000004</v>
      </c>
      <c r="E1152" s="1">
        <v>0</v>
      </c>
      <c r="F1152" s="1">
        <v>0</v>
      </c>
      <c r="G1152" s="2">
        <f t="shared" si="22"/>
        <v>3194219.4221600005</v>
      </c>
      <c r="H1152" s="2">
        <f t="shared" si="23"/>
        <v>0.45000000018626451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305121.66000000003</v>
      </c>
      <c r="D1153" s="1">
        <f>BILANCA!E176</f>
        <v>185258.64999999997</v>
      </c>
      <c r="E1153" s="1">
        <v>0</v>
      </c>
      <c r="F1153" s="1">
        <v>0</v>
      </c>
      <c r="G1153" s="2">
        <f t="shared" si="22"/>
        <v>114858.6232</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287484.88</v>
      </c>
      <c r="D1154" s="1">
        <f>BILANCA!E177</f>
        <v>166502.71999999997</v>
      </c>
      <c r="E1154" s="1">
        <v>0</v>
      </c>
      <c r="F1154" s="1">
        <v>0</v>
      </c>
      <c r="G1154" s="2">
        <f t="shared" si="22"/>
        <v>106103.84471999999</v>
      </c>
      <c r="H1154" s="2">
        <f t="shared" si="23"/>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14687.06</v>
      </c>
      <c r="D1155" s="1">
        <f>BILANCA!E178</f>
        <v>24187.69</v>
      </c>
      <c r="E1155" s="1">
        <v>0</v>
      </c>
      <c r="F1155" s="1">
        <v>0</v>
      </c>
      <c r="G1155" s="2">
        <f t="shared" si="22"/>
        <v>10846.739679999999</v>
      </c>
      <c r="H1155" s="2">
        <f t="shared" si="23"/>
        <v>0.37000000000080036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30654.31</v>
      </c>
      <c r="D1156" s="1">
        <f>BILANCA!E179</f>
        <v>40570.85</v>
      </c>
      <c r="E1156" s="1">
        <v>0</v>
      </c>
      <c r="F1156" s="1">
        <v>0</v>
      </c>
      <c r="G1156" s="2">
        <f t="shared" si="22"/>
        <v>19340.709729999999</v>
      </c>
      <c r="H1156" s="2">
        <f t="shared" si="23"/>
        <v>0.46000000000276486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27.87</v>
      </c>
      <c r="D1163" s="1">
        <f>BILANCA!E186</f>
        <v>0</v>
      </c>
      <c r="E1163" s="1">
        <v>0</v>
      </c>
      <c r="F1163" s="1">
        <v>0</v>
      </c>
      <c r="G1163" s="2">
        <f t="shared" si="22"/>
        <v>5.0166000000000004</v>
      </c>
      <c r="H1163" s="2">
        <f t="shared" si="23"/>
        <v>0.12999999999999901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242115.64</v>
      </c>
      <c r="D1165" s="1">
        <f>BILANCA!E188</f>
        <v>101744.18</v>
      </c>
      <c r="E1165" s="1">
        <v>0</v>
      </c>
      <c r="F1165" s="1">
        <v>0</v>
      </c>
      <c r="G1165" s="2">
        <f t="shared" si="22"/>
        <v>81099.928</v>
      </c>
      <c r="H1165" s="2">
        <f t="shared" si="23"/>
        <v>0.53999999997904524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276.25</v>
      </c>
      <c r="D1166" s="1">
        <f>BILANCA!E189</f>
        <v>1395.4</v>
      </c>
      <c r="E1166" s="1">
        <v>0</v>
      </c>
      <c r="F1166" s="1">
        <v>0</v>
      </c>
      <c r="G1166" s="2">
        <f t="shared" si="22"/>
        <v>561.27015000000006</v>
      </c>
      <c r="H1166" s="2">
        <f t="shared" si="23"/>
        <v>0.65000000000009095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17360.53</v>
      </c>
      <c r="D1211" s="1">
        <f>BILANCA!E234</f>
        <v>17360.53</v>
      </c>
      <c r="E1211" s="1">
        <v>0</v>
      </c>
      <c r="F1211" s="1">
        <v>0</v>
      </c>
      <c r="G1211" s="2">
        <f t="shared" si="22"/>
        <v>11874.60252</v>
      </c>
      <c r="H1211" s="2">
        <f t="shared" si="23"/>
        <v>0.94000000000232831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3249.09</v>
      </c>
      <c r="D1212" s="1">
        <f>BILANCA!E235</f>
        <v>3249.09</v>
      </c>
      <c r="E1212" s="1">
        <v>0</v>
      </c>
      <c r="F1212" s="1">
        <v>0</v>
      </c>
      <c r="G1212" s="2">
        <f t="shared" si="22"/>
        <v>2232.1248300000002</v>
      </c>
      <c r="H1212" s="2">
        <f t="shared" si="23"/>
        <v>0.18000000000029104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14111.44</v>
      </c>
      <c r="D1213" s="1">
        <f>BILANCA!E236</f>
        <v>14111.44</v>
      </c>
      <c r="E1213" s="1">
        <v>0</v>
      </c>
      <c r="F1213" s="1">
        <v>0</v>
      </c>
      <c r="G1213" s="2">
        <f t="shared" si="22"/>
        <v>9736.8936000000012</v>
      </c>
      <c r="H1213" s="2">
        <f t="shared" si="23"/>
        <v>0.88000000000101863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6986887.5200000005</v>
      </c>
      <c r="D1214" s="1">
        <f>BILANCA!E237</f>
        <v>5619090.0800000001</v>
      </c>
      <c r="E1214" s="1">
        <v>0</v>
      </c>
      <c r="F1214" s="1">
        <v>0</v>
      </c>
      <c r="G1214" s="2">
        <f t="shared" si="22"/>
        <v>4209990.6340800002</v>
      </c>
      <c r="H1214" s="2">
        <f t="shared" si="23"/>
        <v>0.55999999959021807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6302647.6500000004</v>
      </c>
      <c r="D1215" s="1">
        <f>BILANCA!E238</f>
        <v>5580963.7000000002</v>
      </c>
      <c r="E1215" s="1">
        <v>0</v>
      </c>
      <c r="F1215" s="1">
        <v>0</v>
      </c>
      <c r="G1215" s="2">
        <f t="shared" si="22"/>
        <v>4051781.4116000002</v>
      </c>
      <c r="H1215" s="2">
        <f t="shared" si="23"/>
        <v>0.64999999944120646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6302647.6500000004</v>
      </c>
      <c r="D1216" s="1">
        <f>BILANCA!E239</f>
        <v>5580963.7000000002</v>
      </c>
      <c r="E1216" s="1">
        <v>0</v>
      </c>
      <c r="F1216" s="1">
        <v>0</v>
      </c>
      <c r="G1216" s="2">
        <f t="shared" si="22"/>
        <v>4069245.9866500003</v>
      </c>
      <c r="H1216" s="2">
        <f t="shared" si="23"/>
        <v>0.64999999944120646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6302647.6500000004</v>
      </c>
      <c r="D1217" s="1">
        <f>BILANCA!E240</f>
        <v>5580963.7000000002</v>
      </c>
      <c r="E1217" s="1">
        <v>0</v>
      </c>
      <c r="F1217" s="1">
        <v>0</v>
      </c>
      <c r="G1217" s="2">
        <f t="shared" si="22"/>
        <v>4086710.5617000004</v>
      </c>
      <c r="H1217" s="2">
        <f t="shared" si="23"/>
        <v>0.64999999944120646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662668.0700000003</v>
      </c>
      <c r="D1222" s="1">
        <f>BILANCA!E245</f>
        <v>12097.169999999925</v>
      </c>
      <c r="E1222" s="1">
        <v>0</v>
      </c>
      <c r="F1222" s="1">
        <v>0</v>
      </c>
      <c r="G1222" s="2">
        <f t="shared" si="22"/>
        <v>164160.11599000002</v>
      </c>
      <c r="H1222" s="2">
        <f t="shared" si="23"/>
        <v>0.24000000022351742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6778592.3799999999</v>
      </c>
      <c r="D1223" s="1">
        <f>BILANCA!E246</f>
        <v>6209888.7000000002</v>
      </c>
      <c r="E1223" s="1">
        <v>0</v>
      </c>
      <c r="F1223" s="1">
        <v>0</v>
      </c>
      <c r="G1223" s="2">
        <f t="shared" si="22"/>
        <v>4607608.7472000001</v>
      </c>
      <c r="H1223" s="2">
        <f t="shared" si="23"/>
        <v>0.67999999970197678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4787750.25</v>
      </c>
      <c r="D1224" s="1">
        <f>BILANCA!E247</f>
        <v>6209888.7000000002</v>
      </c>
      <c r="E1224" s="1">
        <v>0</v>
      </c>
      <c r="F1224" s="1">
        <v>0</v>
      </c>
      <c r="G1224" s="2">
        <f t="shared" si="22"/>
        <v>4147014.1636499995</v>
      </c>
      <c r="H1224" s="2">
        <f t="shared" si="23"/>
        <v>0.54999999981373549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1990842.13</v>
      </c>
      <c r="D1226" s="1">
        <f>BILANCA!E249</f>
        <v>0</v>
      </c>
      <c r="E1226" s="1">
        <v>0</v>
      </c>
      <c r="F1226" s="1">
        <v>0</v>
      </c>
      <c r="G1226" s="2">
        <f t="shared" si="22"/>
        <v>483774.63758999994</v>
      </c>
      <c r="H1226" s="2">
        <f t="shared" si="23"/>
        <v>0.12999999988824129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6115924.3099999996</v>
      </c>
      <c r="D1227" s="1">
        <f>BILANCA!E250</f>
        <v>6197791.5300000003</v>
      </c>
      <c r="E1227" s="1">
        <v>0</v>
      </c>
      <c r="F1227" s="1">
        <v>0</v>
      </c>
      <c r="G1227" s="2">
        <f t="shared" si="22"/>
        <v>4516807.7982799998</v>
      </c>
      <c r="H1227" s="2">
        <f t="shared" si="23"/>
        <v>0.77999999932944775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6115924.3099999996</v>
      </c>
      <c r="D1229" s="1">
        <f>BILANCA!E252</f>
        <v>6197791.5300000003</v>
      </c>
      <c r="E1229" s="1">
        <v>0</v>
      </c>
      <c r="F1229" s="1">
        <v>0</v>
      </c>
      <c r="G1229" s="2">
        <f t="shared" si="22"/>
        <v>4553830.8130200002</v>
      </c>
      <c r="H1229" s="2">
        <f t="shared" si="23"/>
        <v>0.77999999932944775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21571.8</v>
      </c>
      <c r="D1232" s="1">
        <f>BILANCA!E255</f>
        <v>26029.21</v>
      </c>
      <c r="E1232" s="1">
        <v>0</v>
      </c>
      <c r="F1232" s="1">
        <v>0</v>
      </c>
      <c r="G1232" s="2">
        <f t="shared" si="22"/>
        <v>18333.924780000001</v>
      </c>
      <c r="H1232" s="2">
        <f t="shared" si="23"/>
        <v>0.40999999999985448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25658.17</v>
      </c>
      <c r="D1236" s="1">
        <f>BILANCA!E259</f>
        <v>25658.17</v>
      </c>
      <c r="E1236" s="1">
        <v>0</v>
      </c>
      <c r="F1236" s="1">
        <v>0</v>
      </c>
      <c r="G1236" s="2">
        <f t="shared" si="22"/>
        <v>19474.551029999999</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25658.17</v>
      </c>
      <c r="D1237" s="1">
        <f>BILANCA!E260</f>
        <v>25658.17</v>
      </c>
      <c r="E1237" s="1">
        <v>0</v>
      </c>
      <c r="F1237" s="1">
        <v>0</v>
      </c>
      <c r="G1237" s="2">
        <f t="shared" si="22"/>
        <v>19551.525539999999</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35388.879999999997</v>
      </c>
      <c r="D1241" s="1">
        <f>BILANCA!E265</f>
        <v>41155.56</v>
      </c>
      <c r="E1241" s="1">
        <v>0</v>
      </c>
      <c r="F1241" s="1">
        <v>0</v>
      </c>
      <c r="G1241" s="2">
        <f t="shared" si="22"/>
        <v>30366.6</v>
      </c>
      <c r="H1241" s="2">
        <f t="shared" si="23"/>
        <v>0.56000000000494765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69073.77</v>
      </c>
      <c r="D1244" s="1">
        <f>BILANCA!E268</f>
        <v>78574.399999999994</v>
      </c>
      <c r="E1244" s="1">
        <v>0</v>
      </c>
      <c r="F1244" s="1">
        <v>0</v>
      </c>
      <c r="G1244" s="2">
        <f t="shared" si="24"/>
        <v>59044.090769999995</v>
      </c>
      <c r="H1244" s="2">
        <f t="shared" si="23"/>
        <v>0.6299999999901047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41712.300000000003</v>
      </c>
      <c r="D1245" s="1">
        <f>BILANCA!E269</f>
        <v>36615.620000000003</v>
      </c>
      <c r="E1245" s="1">
        <v>0</v>
      </c>
      <c r="F1245" s="1">
        <v>0</v>
      </c>
      <c r="G1245" s="2">
        <f t="shared" si="24"/>
        <v>30115.207480000005</v>
      </c>
      <c r="H1245" s="2">
        <f t="shared" si="23"/>
        <v>0.68000000000029104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19908.419999999998</v>
      </c>
      <c r="D1246" s="1">
        <f>BILANCA!E270</f>
        <v>19908.419999999998</v>
      </c>
      <c r="E1246" s="1">
        <v>0</v>
      </c>
      <c r="F1246" s="1">
        <v>0</v>
      </c>
      <c r="G1246" s="2">
        <f t="shared" si="24"/>
        <v>15707.74338</v>
      </c>
      <c r="H1246" s="2">
        <f t="shared" si="23"/>
        <v>0.83999999999650754</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45369.24</v>
      </c>
      <c r="D1263" s="1">
        <f>BILANCA!E287</f>
        <v>64758.54</v>
      </c>
      <c r="E1263" s="1">
        <v>0</v>
      </c>
      <c r="F1263" s="1">
        <v>0</v>
      </c>
      <c r="G1263" s="2">
        <f t="shared" si="24"/>
        <v>48968.169600000008</v>
      </c>
      <c r="H1263" s="2">
        <f t="shared" si="23"/>
        <v>0.69999999999708962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242115.64</v>
      </c>
      <c r="D1264" s="1">
        <f>BILANCA!E288</f>
        <v>101744.18</v>
      </c>
      <c r="E1264" s="1">
        <v>0</v>
      </c>
      <c r="F1264" s="1">
        <v>0</v>
      </c>
      <c r="G1264" s="2">
        <f t="shared" si="24"/>
        <v>125214.72400000002</v>
      </c>
      <c r="H1264" s="2">
        <f t="shared" si="23"/>
        <v>0.53999999997904524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276.25</v>
      </c>
      <c r="D1265" s="1">
        <f>BILANCA!E289</f>
        <v>1395.4</v>
      </c>
      <c r="E1265" s="1">
        <v>0</v>
      </c>
      <c r="F1265" s="1">
        <v>0</v>
      </c>
      <c r="G1265" s="2">
        <f t="shared" si="24"/>
        <v>864.90809999999999</v>
      </c>
      <c r="H1265" s="2">
        <f t="shared" si="23"/>
        <v>0.65000000000009095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9985501.3499999996</v>
      </c>
      <c r="D1408" s="1">
        <f>'RAS-funkcijski'!E114</f>
        <v>3747429.63</v>
      </c>
      <c r="E1408" s="1">
        <v>0</v>
      </c>
      <c r="F1408" s="1">
        <v>0</v>
      </c>
      <c r="G1408" s="2">
        <f t="shared" si="24"/>
        <v>1922839.6670999997</v>
      </c>
      <c r="H1408" s="2">
        <f t="shared" si="27"/>
        <v>0.71999999973922968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9985501.3499999996</v>
      </c>
      <c r="D1412" s="1">
        <f>'RAS-funkcijski'!E118</f>
        <v>3747429.63</v>
      </c>
      <c r="E1412" s="1">
        <v>0</v>
      </c>
      <c r="F1412" s="1">
        <v>0</v>
      </c>
      <c r="G1412" s="2">
        <f t="shared" si="24"/>
        <v>1992761.1095400001</v>
      </c>
      <c r="H1412" s="2">
        <f t="shared" si="27"/>
        <v>0.71999999973922968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9985501.3499999996</v>
      </c>
      <c r="D1414" s="1">
        <f>'RAS-funkcijski'!E120</f>
        <v>3747429.63</v>
      </c>
      <c r="E1414" s="1">
        <v>0</v>
      </c>
      <c r="F1414" s="1">
        <v>0</v>
      </c>
      <c r="G1414" s="2">
        <f t="shared" si="24"/>
        <v>2027721.8307600003</v>
      </c>
      <c r="H1414" s="2">
        <f t="shared" si="27"/>
        <v>0.71999999973922968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9985501.3499999996</v>
      </c>
      <c r="D1435" s="13">
        <f>'RAS-funkcijski'!E141</f>
        <v>3747429.63</v>
      </c>
      <c r="E1435" s="13">
        <v>0</v>
      </c>
      <c r="F1435" s="13">
        <v>0</v>
      </c>
      <c r="G1435" s="14">
        <f t="shared" si="24"/>
        <v>2394809.4035700001</v>
      </c>
      <c r="H1435" s="14">
        <f t="shared" si="27"/>
        <v>0.71999999973922968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287761.13</v>
      </c>
      <c r="D1480" s="6"/>
      <c r="E1480" s="6">
        <v>0</v>
      </c>
      <c r="F1480" s="6">
        <v>0</v>
      </c>
      <c r="G1480" s="7">
        <f t="shared" ref="G1480:G1580" si="34">B1480/1000*C1480</f>
        <v>287.76113000000004</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4061005.07</v>
      </c>
      <c r="D1481" s="1">
        <v>0</v>
      </c>
      <c r="E1481" s="1">
        <v>0</v>
      </c>
      <c r="F1481" s="1">
        <v>0</v>
      </c>
      <c r="G1481" s="2">
        <f t="shared" si="34"/>
        <v>8122.0101399999994</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3979137.8499999996</v>
      </c>
      <c r="D1483" s="1">
        <v>0</v>
      </c>
      <c r="E1483" s="1">
        <v>0</v>
      </c>
      <c r="F1483" s="1">
        <v>0</v>
      </c>
      <c r="G1483" s="2">
        <f t="shared" si="34"/>
        <v>15916.551399999998</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2334114.98</v>
      </c>
      <c r="D1484" s="1">
        <v>0</v>
      </c>
      <c r="E1484" s="1">
        <v>0</v>
      </c>
      <c r="F1484" s="1">
        <v>0</v>
      </c>
      <c r="G1484" s="2">
        <f t="shared" si="34"/>
        <v>11670.5749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442967.45</v>
      </c>
      <c r="D1485" s="1">
        <v>0</v>
      </c>
      <c r="E1485" s="1">
        <v>0</v>
      </c>
      <c r="F1485" s="1">
        <v>0</v>
      </c>
      <c r="G1485" s="2">
        <f t="shared" si="34"/>
        <v>2657.8047000000001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2468.0300000000002</v>
      </c>
      <c r="D1486" s="1">
        <v>0</v>
      </c>
      <c r="E1486" s="1">
        <v>0</v>
      </c>
      <c r="F1486" s="1">
        <v>0</v>
      </c>
      <c r="G1486" s="2">
        <f t="shared" si="34"/>
        <v>17.276210000000003</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573899.81999999995</v>
      </c>
      <c r="D1489" s="1">
        <v>0</v>
      </c>
      <c r="E1489" s="1">
        <v>0</v>
      </c>
      <c r="F1489" s="1">
        <v>0</v>
      </c>
      <c r="G1489" s="2">
        <f t="shared" si="34"/>
        <v>5738.9982</v>
      </c>
      <c r="H1489" s="2">
        <f t="shared" si="35"/>
        <v>0.18000000005122274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625687.56999999995</v>
      </c>
      <c r="D1491" s="1">
        <v>0</v>
      </c>
      <c r="E1491" s="1">
        <v>0</v>
      </c>
      <c r="F1491" s="1">
        <v>0</v>
      </c>
      <c r="G1491" s="2">
        <f t="shared" si="34"/>
        <v>7508.2508399999997</v>
      </c>
      <c r="H1491" s="2">
        <f t="shared" si="35"/>
        <v>0.43000000005122274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81867.22</v>
      </c>
      <c r="D1492" s="1">
        <v>0</v>
      </c>
      <c r="E1492" s="1">
        <v>0</v>
      </c>
      <c r="F1492" s="1">
        <v>0</v>
      </c>
      <c r="G1492" s="2">
        <f t="shared" si="34"/>
        <v>1064.27386</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4180868.0799999996</v>
      </c>
      <c r="D1499" s="1">
        <v>0</v>
      </c>
      <c r="E1499" s="1">
        <v>0</v>
      </c>
      <c r="F1499" s="1">
        <v>0</v>
      </c>
      <c r="G1499" s="2">
        <f t="shared" si="34"/>
        <v>83617.361599999989</v>
      </c>
      <c r="H1499" s="2">
        <f t="shared" si="35"/>
        <v>7.9999999608844519E-2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4100120.01</v>
      </c>
      <c r="D1501" s="1">
        <v>0</v>
      </c>
      <c r="E1501" s="1">
        <v>0</v>
      </c>
      <c r="F1501" s="1">
        <v>0</v>
      </c>
      <c r="G1501" s="2">
        <f t="shared" si="34"/>
        <v>90202.640219999987</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2324614.35</v>
      </c>
      <c r="D1502" s="1">
        <v>0</v>
      </c>
      <c r="E1502" s="1">
        <v>0</v>
      </c>
      <c r="F1502" s="1">
        <v>0</v>
      </c>
      <c r="G1502" s="2">
        <f t="shared" si="34"/>
        <v>53466.13005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433040.37</v>
      </c>
      <c r="D1503" s="1">
        <v>0</v>
      </c>
      <c r="E1503" s="1">
        <v>0</v>
      </c>
      <c r="F1503" s="1">
        <v>0</v>
      </c>
      <c r="G1503" s="2">
        <f t="shared" si="34"/>
        <v>10392.96888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2468.0300000000002</v>
      </c>
      <c r="D1504" s="1">
        <v>0</v>
      </c>
      <c r="E1504" s="1">
        <v>0</v>
      </c>
      <c r="F1504" s="1">
        <v>0</v>
      </c>
      <c r="G1504" s="2">
        <f t="shared" si="34"/>
        <v>61.700750000000006</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573938.23</v>
      </c>
      <c r="D1507" s="1">
        <v>0</v>
      </c>
      <c r="E1507" s="1">
        <v>0</v>
      </c>
      <c r="F1507" s="1">
        <v>0</v>
      </c>
      <c r="G1507" s="2">
        <f t="shared" si="34"/>
        <v>16070.27044</v>
      </c>
      <c r="H1507" s="2">
        <f t="shared" si="35"/>
        <v>0.22999999998137355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766059.03</v>
      </c>
      <c r="D1509" s="1">
        <v>0</v>
      </c>
      <c r="E1509" s="1">
        <v>0</v>
      </c>
      <c r="F1509" s="1">
        <v>0</v>
      </c>
      <c r="G1509" s="2">
        <f t="shared" si="34"/>
        <v>22981.7709</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80748.070000000007</v>
      </c>
      <c r="D1510" s="1">
        <v>0</v>
      </c>
      <c r="E1510" s="1">
        <v>0</v>
      </c>
      <c r="F1510" s="1">
        <v>0</v>
      </c>
      <c r="G1510" s="2">
        <f t="shared" si="34"/>
        <v>2503.1901700000003</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167898.12000000058</v>
      </c>
      <c r="D1517" s="1">
        <v>0</v>
      </c>
      <c r="E1517" s="1">
        <v>0</v>
      </c>
      <c r="F1517" s="1">
        <v>0</v>
      </c>
      <c r="G1517" s="2">
        <f t="shared" si="34"/>
        <v>6380.1285600000219</v>
      </c>
      <c r="H1517" s="2">
        <f t="shared" si="35"/>
        <v>0.12000000057742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66153.939999999988</v>
      </c>
      <c r="D1518" s="1">
        <v>0</v>
      </c>
      <c r="E1518" s="1">
        <v>0</v>
      </c>
      <c r="F1518" s="1">
        <v>0</v>
      </c>
      <c r="G1518" s="2">
        <f t="shared" si="34"/>
        <v>2580.0036599999994</v>
      </c>
      <c r="H1518" s="2">
        <f t="shared" si="35"/>
        <v>6.0000000012223609E-2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64758.539999999994</v>
      </c>
      <c r="D1524" s="1">
        <v>0</v>
      </c>
      <c r="E1524" s="1">
        <v>0</v>
      </c>
      <c r="F1524" s="1">
        <v>0</v>
      </c>
      <c r="G1524" s="2">
        <f t="shared" si="34"/>
        <v>2914.1342999999997</v>
      </c>
      <c r="H1524" s="2">
        <f t="shared" si="35"/>
        <v>0.46000000000640284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24187.69</v>
      </c>
      <c r="D1525" s="1">
        <v>0</v>
      </c>
      <c r="E1525" s="1">
        <v>0</v>
      </c>
      <c r="F1525" s="1">
        <v>0</v>
      </c>
      <c r="G1525" s="2">
        <f t="shared" si="34"/>
        <v>1112.63374</v>
      </c>
      <c r="H1525" s="2">
        <f t="shared" si="35"/>
        <v>0.31000000000130967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24187.69</v>
      </c>
      <c r="D1526" s="1">
        <v>0</v>
      </c>
      <c r="E1526" s="1">
        <v>0</v>
      </c>
      <c r="F1526" s="1">
        <v>0</v>
      </c>
      <c r="G1526" s="2">
        <f t="shared" si="34"/>
        <v>1136.82143</v>
      </c>
      <c r="H1526" s="2">
        <f t="shared" si="35"/>
        <v>0.31000000000130967</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40570.85</v>
      </c>
      <c r="D1530" s="1">
        <v>0</v>
      </c>
      <c r="E1530" s="1">
        <v>0</v>
      </c>
      <c r="F1530" s="1">
        <v>0</v>
      </c>
      <c r="G1530" s="2">
        <f t="shared" si="34"/>
        <v>2069.1133499999996</v>
      </c>
      <c r="H1530" s="2">
        <f t="shared" si="3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40570.85</v>
      </c>
      <c r="D1531" s="1">
        <v>0</v>
      </c>
      <c r="E1531" s="1">
        <v>0</v>
      </c>
      <c r="F1531" s="1">
        <v>0</v>
      </c>
      <c r="G1531" s="2">
        <f t="shared" si="34"/>
        <v>2109.6841999999997</v>
      </c>
      <c r="H1531" s="2">
        <f t="shared" si="35"/>
        <v>0.15000000000145519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1395.4</v>
      </c>
      <c r="D1565" s="1">
        <v>0</v>
      </c>
      <c r="E1565" s="1">
        <v>0</v>
      </c>
      <c r="F1565" s="1">
        <v>0</v>
      </c>
      <c r="G1565" s="2">
        <f t="shared" si="34"/>
        <v>120.0044</v>
      </c>
      <c r="H1565" s="2">
        <f t="shared" si="35"/>
        <v>0.40000000000009095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1395.4</v>
      </c>
      <c r="D1566" s="1">
        <v>0</v>
      </c>
      <c r="E1566" s="1">
        <v>0</v>
      </c>
      <c r="F1566" s="1">
        <v>0</v>
      </c>
      <c r="G1566" s="2">
        <f t="shared" si="34"/>
        <v>121.3998</v>
      </c>
      <c r="H1566" s="2">
        <f t="shared" si="35"/>
        <v>0.40000000000009095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101744.18</v>
      </c>
      <c r="D1576" s="1">
        <v>0</v>
      </c>
      <c r="E1576" s="1">
        <v>0</v>
      </c>
      <c r="F1576" s="1">
        <v>0</v>
      </c>
      <c r="G1576" s="2">
        <f t="shared" si="34"/>
        <v>9869.1854599999988</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101744.18</v>
      </c>
      <c r="D1578" s="1">
        <v>0</v>
      </c>
      <c r="E1578" s="1">
        <v>0</v>
      </c>
      <c r="F1578" s="1">
        <v>0</v>
      </c>
      <c r="G1578" s="2">
        <f t="shared" si="34"/>
        <v>10072.67382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18686</v>
      </c>
      <c r="H6" s="19" t="s">
        <v>26</v>
      </c>
      <c r="I6" s="20" t="s">
        <v>27</v>
      </c>
      <c r="J6" s="4"/>
      <c r="L6" s="4"/>
      <c r="M6" s="4"/>
      <c r="N6" s="4"/>
      <c r="O6" s="4"/>
      <c r="P6" s="4"/>
      <c r="Q6" s="4"/>
      <c r="R6" s="4"/>
      <c r="S6" s="4"/>
      <c r="T6" s="4"/>
      <c r="U6" s="4"/>
      <c r="V6" s="4"/>
      <c r="W6" s="4"/>
      <c r="X6" s="4"/>
    </row>
    <row r="7" spans="1:24" ht="15" customHeight="1" x14ac:dyDescent="0.2">
      <c r="B7" s="21"/>
      <c r="C7" s="22"/>
      <c r="D7" s="23"/>
      <c r="E7" s="325" t="s">
        <v>28</v>
      </c>
      <c r="F7" s="328" t="s">
        <v>29</v>
      </c>
      <c r="G7" s="32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6"/>
      <c r="F8" s="317" t="s">
        <v>32</v>
      </c>
      <c r="G8" s="31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6"/>
      <c r="F9" s="319" t="s">
        <v>33</v>
      </c>
      <c r="G9" s="32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6"/>
      <c r="F10" s="317" t="s">
        <v>36</v>
      </c>
      <c r="G10" s="31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7"/>
      <c r="F11" s="330" t="s">
        <v>37</v>
      </c>
      <c r="G11" s="33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5" t="s">
        <v>41</v>
      </c>
      <c r="C15" s="336"/>
      <c r="D15" s="336"/>
      <c r="E15" s="336"/>
      <c r="F15" s="33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32" t="s">
        <v>29</v>
      </c>
      <c r="B16" s="338" t="str">
        <f>'PR-RAS'!B6</f>
        <v xml:space="preserve">PRIHODI POSLOVANJA (šifre 61+62+63+64+65+66+67+68) </v>
      </c>
      <c r="C16" s="339"/>
      <c r="D16" s="339"/>
      <c r="E16" s="339"/>
      <c r="F16" s="340"/>
      <c r="G16" s="34" t="str">
        <f>'PR-RAS'!C6</f>
        <v>6</v>
      </c>
      <c r="H16" s="170">
        <f>'PR-RAS'!D6</f>
        <v>8901616.3300000019</v>
      </c>
      <c r="I16" s="170">
        <f>'PR-RAS'!E6</f>
        <v>5087700.8599999994</v>
      </c>
      <c r="J16" s="4"/>
      <c r="K16" s="4"/>
      <c r="L16" s="4"/>
      <c r="M16" s="4"/>
      <c r="N16" s="4"/>
      <c r="O16" s="4"/>
      <c r="P16" s="4"/>
      <c r="Q16" s="4"/>
      <c r="R16" s="4"/>
      <c r="S16" s="4"/>
      <c r="T16" s="4"/>
      <c r="U16" s="4"/>
      <c r="V16" s="4"/>
      <c r="W16" s="4"/>
      <c r="X16" s="4"/>
    </row>
    <row r="17" spans="1:24" ht="12.75" customHeight="1" x14ac:dyDescent="0.2">
      <c r="A17" s="333"/>
      <c r="B17" s="341" t="str">
        <f>'PR-RAS'!B151</f>
        <v xml:space="preserve">RASHODI POSLOVANJA (šifre 31+32+34+35+36+37+38) </v>
      </c>
      <c r="C17" s="342"/>
      <c r="D17" s="342"/>
      <c r="E17" s="342"/>
      <c r="F17" s="343"/>
      <c r="G17" s="35" t="str">
        <f>'PR-RAS'!C151</f>
        <v>3</v>
      </c>
      <c r="H17" s="170">
        <f>'PR-RAS'!D151</f>
        <v>4479697.1499999994</v>
      </c>
      <c r="I17" s="170">
        <f>'PR-RAS'!E151</f>
        <v>3665562.4100000006</v>
      </c>
      <c r="J17" s="4"/>
      <c r="K17" s="4"/>
      <c r="L17" s="4"/>
      <c r="M17" s="4"/>
      <c r="N17" s="4"/>
      <c r="O17" s="4"/>
      <c r="P17" s="4"/>
      <c r="Q17" s="4"/>
      <c r="R17" s="4"/>
      <c r="S17" s="4"/>
      <c r="T17" s="4"/>
      <c r="U17" s="4"/>
      <c r="V17" s="4"/>
      <c r="W17" s="4"/>
      <c r="X17" s="4"/>
    </row>
    <row r="18" spans="1:24" ht="12.75" customHeight="1" x14ac:dyDescent="0.2">
      <c r="A18" s="333"/>
      <c r="B18" s="341" t="str">
        <f>'PR-RAS'!B645</f>
        <v>Višak prihoda i primitaka raspoloživ u sljedećem razdoblju (šifre X005 + '9221-9222' - Y005 - '9222-9221')</v>
      </c>
      <c r="C18" s="342"/>
      <c r="D18" s="342"/>
      <c r="E18" s="342"/>
      <c r="F18" s="343"/>
      <c r="G18" s="35" t="str">
        <f>'PR-RAS'!C645</f>
        <v>X006</v>
      </c>
      <c r="H18" s="170">
        <f>'PR-RAS'!D645</f>
        <v>662668.07000000123</v>
      </c>
      <c r="I18" s="170">
        <f>'PR-RAS'!E645</f>
        <v>12097.169999998994</v>
      </c>
      <c r="J18" s="4"/>
      <c r="K18" s="4"/>
      <c r="L18" s="4"/>
      <c r="M18" s="4"/>
      <c r="N18" s="4"/>
      <c r="O18" s="4"/>
      <c r="P18" s="4"/>
      <c r="Q18" s="4"/>
      <c r="R18" s="4"/>
      <c r="S18" s="4"/>
      <c r="T18" s="4"/>
      <c r="U18" s="4"/>
      <c r="V18" s="4"/>
      <c r="W18" s="4"/>
      <c r="X18" s="4"/>
    </row>
    <row r="19" spans="1:24" ht="12.75" customHeight="1" x14ac:dyDescent="0.2">
      <c r="A19" s="334"/>
      <c r="B19" s="344" t="str">
        <f>'PR-RAS'!B646</f>
        <v>Manjak prihoda i primitaka za pokriće u sljedećem razdoblju (šifre Y005 + '9222-9221' - X005 - '9221-9222' )</v>
      </c>
      <c r="C19" s="345"/>
      <c r="D19" s="345"/>
      <c r="E19" s="345"/>
      <c r="F19" s="34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32" t="s">
        <v>32</v>
      </c>
      <c r="B20" s="338" t="str">
        <f>BILANCA!B7</f>
        <v>Nefinancijska imovina (šifre 01+02+03+04+05+06)</v>
      </c>
      <c r="C20" s="339"/>
      <c r="D20" s="339"/>
      <c r="E20" s="339"/>
      <c r="F20" s="340"/>
      <c r="G20" s="157" t="str">
        <f>BILANCA!C7</f>
        <v>B002</v>
      </c>
      <c r="H20" s="172">
        <f>BILANCA!D7</f>
        <v>6279176.9400000004</v>
      </c>
      <c r="I20" s="173">
        <f>BILANCA!E7</f>
        <v>5557492.9900000002</v>
      </c>
      <c r="J20" s="4"/>
      <c r="K20" s="4"/>
      <c r="L20" s="4"/>
      <c r="M20" s="4"/>
      <c r="N20" s="4"/>
      <c r="O20" s="4"/>
      <c r="P20" s="4"/>
      <c r="Q20" s="4"/>
      <c r="R20" s="4"/>
      <c r="S20" s="4"/>
      <c r="T20" s="4"/>
      <c r="U20" s="4"/>
      <c r="V20" s="4"/>
      <c r="W20" s="4"/>
      <c r="X20" s="4"/>
    </row>
    <row r="21" spans="1:24" ht="12.75" customHeight="1" x14ac:dyDescent="0.2">
      <c r="A21" s="333"/>
      <c r="B21" s="341" t="str">
        <f>BILANCA!B68</f>
        <v>Financijska imovina (šifre 11+12+13+14+15+16+17+19)</v>
      </c>
      <c r="C21" s="342"/>
      <c r="D21" s="342"/>
      <c r="E21" s="342"/>
      <c r="F21" s="343"/>
      <c r="G21" s="158" t="str">
        <f>BILANCA!C68</f>
        <v>1</v>
      </c>
      <c r="H21" s="174">
        <f>BILANCA!D68</f>
        <v>1012832.24</v>
      </c>
      <c r="I21" s="175">
        <f>BILANCA!E68</f>
        <v>246855.74</v>
      </c>
      <c r="J21" s="4"/>
      <c r="K21" s="4"/>
      <c r="L21" s="4"/>
      <c r="M21" s="4"/>
      <c r="N21" s="4"/>
      <c r="O21" s="4"/>
      <c r="P21" s="4"/>
      <c r="Q21" s="4"/>
      <c r="R21" s="4"/>
      <c r="S21" s="4"/>
      <c r="T21" s="4"/>
      <c r="U21" s="4"/>
      <c r="V21" s="4"/>
      <c r="W21" s="4"/>
      <c r="X21" s="4"/>
    </row>
    <row r="22" spans="1:24" ht="12.75" customHeight="1" x14ac:dyDescent="0.2">
      <c r="A22" s="333"/>
      <c r="B22" s="341" t="str">
        <f>BILANCA!B176</f>
        <v xml:space="preserve">Obveze (šifre 23+24+25+26+29) </v>
      </c>
      <c r="C22" s="342"/>
      <c r="D22" s="342"/>
      <c r="E22" s="342"/>
      <c r="F22" s="343"/>
      <c r="G22" s="158" t="str">
        <f>BILANCA!C176</f>
        <v>2</v>
      </c>
      <c r="H22" s="174">
        <f>BILANCA!D176</f>
        <v>305121.66000000003</v>
      </c>
      <c r="I22" s="175">
        <f>BILANCA!E176</f>
        <v>185258.64999999997</v>
      </c>
      <c r="J22" s="4"/>
      <c r="K22" s="4"/>
      <c r="L22" s="4"/>
      <c r="M22" s="4"/>
      <c r="N22" s="4"/>
      <c r="O22" s="4"/>
      <c r="P22" s="4"/>
      <c r="Q22" s="4"/>
      <c r="R22" s="4"/>
      <c r="S22" s="4"/>
      <c r="T22" s="4"/>
      <c r="U22" s="4"/>
      <c r="V22" s="4"/>
      <c r="W22" s="4"/>
      <c r="X22" s="4"/>
    </row>
    <row r="23" spans="1:24" ht="12.75" customHeight="1" x14ac:dyDescent="0.2">
      <c r="A23" s="334"/>
      <c r="B23" s="344" t="str">
        <f>BILANCA!B237</f>
        <v>Vlastiti izvori (šifre 91 + 922 - 93 + 96 do 98)</v>
      </c>
      <c r="C23" s="345"/>
      <c r="D23" s="345"/>
      <c r="E23" s="345"/>
      <c r="F23" s="346"/>
      <c r="G23" s="159" t="str">
        <f>BILANCA!C237</f>
        <v>9</v>
      </c>
      <c r="H23" s="176">
        <f>BILANCA!D237</f>
        <v>6986887.5200000005</v>
      </c>
      <c r="I23" s="177">
        <f>BILANCA!E237</f>
        <v>5619090.0800000001</v>
      </c>
      <c r="J23" s="4"/>
      <c r="K23" s="4"/>
      <c r="L23" s="4"/>
      <c r="M23" s="4"/>
      <c r="N23" s="4"/>
      <c r="O23" s="4"/>
      <c r="P23" s="4"/>
      <c r="Q23" s="4"/>
      <c r="R23" s="4"/>
      <c r="S23" s="4"/>
      <c r="T23" s="4"/>
      <c r="U23" s="4"/>
      <c r="V23" s="4"/>
      <c r="W23" s="4"/>
      <c r="X23" s="4"/>
    </row>
    <row r="24" spans="1:24" ht="12.75" customHeight="1" x14ac:dyDescent="0.2">
      <c r="A24" s="332" t="s">
        <v>45</v>
      </c>
      <c r="B24" s="338" t="str">
        <f>'RAS-funkcijski'!B5</f>
        <v>Opće javne usluge (šifre 011+012+013+014 do 018)</v>
      </c>
      <c r="C24" s="339"/>
      <c r="D24" s="339"/>
      <c r="E24" s="339"/>
      <c r="F24" s="34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3"/>
      <c r="B25" s="341" t="str">
        <f>'RAS-funkcijski'!B35</f>
        <v>Ekonomski poslovi (šifre 041+042+043+044+045+046+047+048+049)</v>
      </c>
      <c r="C25" s="342"/>
      <c r="D25" s="342"/>
      <c r="E25" s="342"/>
      <c r="F25" s="34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3"/>
      <c r="B26" s="341" t="str">
        <f>'RAS-funkcijski'!B88</f>
        <v>Rashodi vezani za stanovanje i kom. pogodnosti koji nisu drugdje svrstani</v>
      </c>
      <c r="C26" s="342"/>
      <c r="D26" s="342"/>
      <c r="E26" s="342"/>
      <c r="F26" s="34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3"/>
      <c r="B27" s="341" t="str">
        <f>'RAS-funkcijski'!B114</f>
        <v>Obrazovanje (šifre 091+092+093+094+095+096+097+098)</v>
      </c>
      <c r="C27" s="342"/>
      <c r="D27" s="342"/>
      <c r="E27" s="342"/>
      <c r="F27" s="343"/>
      <c r="G27" s="158" t="str">
        <f>'RAS-funkcijski'!C114</f>
        <v>09</v>
      </c>
      <c r="H27" s="174">
        <f>'RAS-funkcijski'!D114</f>
        <v>9985501.3499999996</v>
      </c>
      <c r="I27" s="175">
        <f>'RAS-funkcijski'!E114</f>
        <v>3747429.63</v>
      </c>
      <c r="J27" s="4"/>
      <c r="K27" s="4"/>
      <c r="L27" s="4"/>
      <c r="M27" s="4"/>
      <c r="N27" s="4"/>
      <c r="O27" s="4"/>
      <c r="P27" s="4"/>
      <c r="Q27" s="4"/>
      <c r="R27" s="4"/>
      <c r="S27" s="4"/>
      <c r="T27" s="4"/>
      <c r="U27" s="4"/>
      <c r="V27" s="4"/>
      <c r="W27" s="4"/>
      <c r="X27" s="4"/>
    </row>
    <row r="28" spans="1:24" ht="12.75" customHeight="1" x14ac:dyDescent="0.2">
      <c r="A28" s="334"/>
      <c r="B28" s="344" t="str">
        <f>'RAS-funkcijski'!B141</f>
        <v>Kontrolni zbroj (šifre 01+02+03+04+05+06+07+08+09+10)</v>
      </c>
      <c r="C28" s="345"/>
      <c r="D28" s="345"/>
      <c r="E28" s="345"/>
      <c r="F28" s="346"/>
      <c r="G28" s="159" t="str">
        <f>'RAS-funkcijski'!C141</f>
        <v>R1</v>
      </c>
      <c r="H28" s="178">
        <f>'RAS-funkcijski'!D141</f>
        <v>9985501.3499999996</v>
      </c>
      <c r="I28" s="179">
        <f>'RAS-funkcijski'!E141</f>
        <v>3747429.63</v>
      </c>
      <c r="J28" s="4"/>
      <c r="K28" s="4"/>
      <c r="L28" s="4"/>
      <c r="M28" s="4"/>
      <c r="N28" s="4"/>
      <c r="O28" s="4"/>
      <c r="P28" s="4"/>
      <c r="Q28" s="4"/>
      <c r="R28" s="4"/>
      <c r="S28" s="4"/>
      <c r="T28" s="4"/>
      <c r="U28" s="4"/>
      <c r="V28" s="4"/>
      <c r="W28" s="4"/>
      <c r="X28" s="4"/>
    </row>
    <row r="29" spans="1:24" ht="12.75" customHeight="1" x14ac:dyDescent="0.2">
      <c r="A29" s="332" t="s">
        <v>36</v>
      </c>
      <c r="B29" s="348" t="str">
        <f>'P-VRIO'!B5</f>
        <v>Promjene u vrijednosti i obujmu imovine (šifre 91511+91512)</v>
      </c>
      <c r="C29" s="339"/>
      <c r="D29" s="339"/>
      <c r="E29" s="339"/>
      <c r="F29" s="34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33"/>
      <c r="B30" s="349" t="str">
        <f>'P-VRIO'!B22</f>
        <v>Promjene u obujmu imovine (šifre P016+P023)</v>
      </c>
      <c r="C30" s="342"/>
      <c r="D30" s="342"/>
      <c r="E30" s="342"/>
      <c r="F30" s="34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3"/>
      <c r="B31" s="349" t="str">
        <f>'P-VRIO'!B38</f>
        <v>Promjene u vrijednosti (revalorizacija) i obujmu obveza (šifre 91521+91522)</v>
      </c>
      <c r="C31" s="342"/>
      <c r="D31" s="342"/>
      <c r="E31" s="342"/>
      <c r="F31" s="34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4"/>
      <c r="B32" s="350" t="str">
        <f>'P-VRIO'!B44</f>
        <v>Promjene u obujmu obveza (šifre P035 do P038)</v>
      </c>
      <c r="C32" s="345"/>
      <c r="D32" s="345"/>
      <c r="E32" s="345"/>
      <c r="F32" s="34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2" t="s">
        <v>37</v>
      </c>
      <c r="B33" s="338" t="str">
        <f>OBVEZE!B5</f>
        <v>Stanje obveza 1. siječnja (=stanju obveza iz Izvještaja o obvezama na 31. prosinca prethodne godine)</v>
      </c>
      <c r="C33" s="339"/>
      <c r="D33" s="339"/>
      <c r="E33" s="339"/>
      <c r="F33" s="340"/>
      <c r="G33" s="157" t="str">
        <f>OBVEZE!C5</f>
        <v>V001</v>
      </c>
      <c r="H33" s="180" t="s">
        <v>46</v>
      </c>
      <c r="I33" s="181">
        <f>OBVEZE!D5</f>
        <v>287761.13</v>
      </c>
      <c r="J33" s="4"/>
      <c r="K33" s="4"/>
      <c r="L33" s="4"/>
      <c r="M33" s="4"/>
      <c r="N33" s="4"/>
      <c r="O33" s="4"/>
      <c r="P33" s="4"/>
      <c r="Q33" s="4"/>
      <c r="R33" s="4"/>
      <c r="S33" s="4"/>
      <c r="T33" s="4"/>
      <c r="U33" s="4"/>
      <c r="V33" s="4"/>
      <c r="W33" s="4"/>
      <c r="X33" s="4"/>
    </row>
    <row r="34" spans="1:24" ht="12.75" customHeight="1" x14ac:dyDescent="0.2">
      <c r="A34" s="333"/>
      <c r="B34" s="341" t="str">
        <f>OBVEZE!B42</f>
        <v>Stanje obveza na kraju izvještajnog razdoblja (šifre V001+V002-V004) i (šifre V007+V009)</v>
      </c>
      <c r="C34" s="342"/>
      <c r="D34" s="342"/>
      <c r="E34" s="342"/>
      <c r="F34" s="343"/>
      <c r="G34" s="158" t="str">
        <f>OBVEZE!C42</f>
        <v>V006</v>
      </c>
      <c r="H34" s="174" t="s">
        <v>46</v>
      </c>
      <c r="I34" s="175">
        <f>OBVEZE!D42</f>
        <v>167898.12000000058</v>
      </c>
      <c r="J34" s="4"/>
      <c r="K34" s="4"/>
      <c r="L34" s="4"/>
      <c r="M34" s="4"/>
      <c r="N34" s="4"/>
      <c r="O34" s="4"/>
      <c r="P34" s="4"/>
      <c r="Q34" s="4"/>
      <c r="R34" s="4"/>
      <c r="S34" s="4"/>
      <c r="T34" s="4"/>
      <c r="U34" s="4"/>
      <c r="V34" s="4"/>
      <c r="W34" s="4"/>
      <c r="X34" s="4"/>
    </row>
    <row r="35" spans="1:24" ht="12.75" customHeight="1" x14ac:dyDescent="0.2">
      <c r="A35" s="333"/>
      <c r="B35" s="341" t="str">
        <f>OBVEZE!B43</f>
        <v>Stanje dospjelih obveza na kraju izvještajnog razdoblja (šifre V008+D23+D24 + 'D dio 25,26')</v>
      </c>
      <c r="C35" s="342"/>
      <c r="D35" s="342"/>
      <c r="E35" s="342"/>
      <c r="F35" s="343"/>
      <c r="G35" s="158" t="str">
        <f>OBVEZE!C43</f>
        <v>V007</v>
      </c>
      <c r="H35" s="174" t="s">
        <v>46</v>
      </c>
      <c r="I35" s="175">
        <f>OBVEZE!D43</f>
        <v>66153.939999999988</v>
      </c>
      <c r="J35" s="4"/>
      <c r="K35" s="4"/>
      <c r="L35" s="4"/>
      <c r="M35" s="4"/>
      <c r="N35" s="4"/>
      <c r="O35" s="4"/>
      <c r="P35" s="4"/>
      <c r="Q35" s="4"/>
      <c r="R35" s="4"/>
      <c r="S35" s="4"/>
      <c r="T35" s="4"/>
      <c r="U35" s="4"/>
      <c r="V35" s="4"/>
      <c r="W35" s="4"/>
      <c r="X35" s="4"/>
    </row>
    <row r="36" spans="1:24" ht="12.75" customHeight="1" x14ac:dyDescent="0.2">
      <c r="A36" s="334"/>
      <c r="B36" s="344" t="str">
        <f>OBVEZE!B101</f>
        <v>Stanje nedospjelih obveza na kraju izvještajnog razdoblja (šifre V010 + ND23 + ND24 + 'ND dio 25,26')</v>
      </c>
      <c r="C36" s="345"/>
      <c r="D36" s="345"/>
      <c r="E36" s="345"/>
      <c r="F36" s="346"/>
      <c r="G36" s="159" t="str">
        <f>OBVEZE!C101</f>
        <v>V009</v>
      </c>
      <c r="H36" s="178" t="s">
        <v>46</v>
      </c>
      <c r="I36" s="179">
        <f>OBVEZE!D101</f>
        <v>101744.18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7" t="s">
        <v>47</v>
      </c>
      <c r="I39" s="34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68" priority="2" operator="equal">
      <formula>"DA"</formula>
    </cfRule>
  </conditionalFormatting>
  <conditionalFormatting sqref="I7:I11">
    <cfRule type="cellIs" dxfId="67"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topLeftCell="A115" zoomScaleNormal="100" workbookViewId="0">
      <selection activeCell="E137" sqref="E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5" t="s">
        <v>51</v>
      </c>
      <c r="B2" s="356"/>
      <c r="C2" s="356"/>
      <c r="D2" s="356"/>
      <c r="E2" s="356"/>
      <c r="F2" s="35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7" t="s">
        <v>57</v>
      </c>
      <c r="B5" s="358"/>
      <c r="C5" s="214"/>
      <c r="D5" s="72"/>
      <c r="E5" s="72"/>
      <c r="F5" s="59"/>
    </row>
    <row r="6" spans="1:25" ht="12.75" customHeight="1" x14ac:dyDescent="0.2">
      <c r="A6" s="53">
        <v>6</v>
      </c>
      <c r="B6" s="85" t="s">
        <v>58</v>
      </c>
      <c r="C6" s="50" t="s">
        <v>59</v>
      </c>
      <c r="D6" s="51">
        <f>D7+D44+D50+D82+D106+D124+D133+D139</f>
        <v>8901616.3300000019</v>
      </c>
      <c r="E6" s="51">
        <f>E7+E44+E50+E82+E106+E124+E133+E139</f>
        <v>5087700.8599999994</v>
      </c>
      <c r="F6" s="52">
        <f t="shared" ref="F6:F131" si="0">IF(D6&lt;&gt;0,IF(E6/D6&gt;=100,"&gt;&gt;100",E6/D6*100),"-")</f>
        <v>57.154798312903679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7895144.3800000008</v>
      </c>
      <c r="E50" s="51">
        <f>E51+E54+E59+E62+E65+E68+E71+E74+E77</f>
        <v>4479895.0999999996</v>
      </c>
      <c r="F50" s="52">
        <f t="shared" si="0"/>
        <v>56.742408806968506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1630748.65</v>
      </c>
      <c r="E68" s="51">
        <f t="shared" si="15"/>
        <v>2154721.84</v>
      </c>
      <c r="F68" s="52">
        <f t="shared" si="0"/>
        <v>132.13083696252025</v>
      </c>
    </row>
    <row r="69" spans="1:6" ht="12.75" customHeight="1" x14ac:dyDescent="0.2">
      <c r="A69" s="53" t="s">
        <v>184</v>
      </c>
      <c r="B69" s="85" t="s">
        <v>185</v>
      </c>
      <c r="C69" s="50" t="s">
        <v>184</v>
      </c>
      <c r="D69" s="242">
        <v>1630748.65</v>
      </c>
      <c r="E69" s="313">
        <v>2154721.84</v>
      </c>
      <c r="F69" s="52">
        <f t="shared" si="0"/>
        <v>132.13083696252025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6264395.7300000004</v>
      </c>
      <c r="E74" s="51">
        <f t="shared" si="17"/>
        <v>2325173.2599999998</v>
      </c>
      <c r="F74" s="52">
        <f t="shared" si="0"/>
        <v>37.11727930700188</v>
      </c>
    </row>
    <row r="75" spans="1:6" ht="12.75" customHeight="1" x14ac:dyDescent="0.2">
      <c r="A75" s="53" t="s">
        <v>196</v>
      </c>
      <c r="B75" s="85" t="s">
        <v>197</v>
      </c>
      <c r="C75" s="50" t="s">
        <v>196</v>
      </c>
      <c r="D75" s="242">
        <v>6264395.7300000004</v>
      </c>
      <c r="E75" s="313">
        <v>2325173.2599999998</v>
      </c>
      <c r="F75" s="52">
        <f t="shared" si="0"/>
        <v>37.11727930700188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4512.12</v>
      </c>
      <c r="E82" s="51">
        <f t="shared" si="19"/>
        <v>947.72</v>
      </c>
      <c r="F82" s="52">
        <f t="shared" si="0"/>
        <v>21.003874010442985</v>
      </c>
    </row>
    <row r="83" spans="1:6" ht="12.75" customHeight="1" x14ac:dyDescent="0.2">
      <c r="A83" s="53">
        <v>641</v>
      </c>
      <c r="B83" s="85" t="s">
        <v>212</v>
      </c>
      <c r="C83" s="50" t="s">
        <v>213</v>
      </c>
      <c r="D83" s="51">
        <f t="shared" ref="D83:E83" si="20">SUM(D84:D90)</f>
        <v>4512.12</v>
      </c>
      <c r="E83" s="51">
        <f t="shared" si="20"/>
        <v>947.72</v>
      </c>
      <c r="F83" s="52">
        <f t="shared" si="0"/>
        <v>21.003874010442985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397.72</v>
      </c>
      <c r="E85" s="313">
        <v>947.72</v>
      </c>
      <c r="F85" s="52">
        <f t="shared" si="0"/>
        <v>238.28824298501456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4114.3999999999996</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32343.57</v>
      </c>
      <c r="E106" s="51">
        <f t="shared" si="23"/>
        <v>35551.65</v>
      </c>
      <c r="F106" s="52">
        <f t="shared" si="0"/>
        <v>109.91875664931237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32343.57</v>
      </c>
      <c r="E112" s="51">
        <f t="shared" si="25"/>
        <v>35551.65</v>
      </c>
      <c r="F112" s="52">
        <f t="shared" si="0"/>
        <v>109.91875664931237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32343.57</v>
      </c>
      <c r="E117" s="313">
        <v>35551.65</v>
      </c>
      <c r="F117" s="52">
        <f t="shared" si="0"/>
        <v>109.91875664931237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118268.43000000001</v>
      </c>
      <c r="E124" s="51">
        <f t="shared" si="27"/>
        <v>137461.59</v>
      </c>
      <c r="F124" s="52">
        <f t="shared" si="0"/>
        <v>116.22847280546465</v>
      </c>
    </row>
    <row r="125" spans="1:6" ht="12.75" customHeight="1" x14ac:dyDescent="0.2">
      <c r="A125" s="53">
        <v>661</v>
      </c>
      <c r="B125" s="86" t="s">
        <v>296</v>
      </c>
      <c r="C125" s="50" t="s">
        <v>297</v>
      </c>
      <c r="D125" s="51">
        <f t="shared" ref="D125:E125" si="28">SUM(D126:D127)</f>
        <v>98000.77</v>
      </c>
      <c r="E125" s="51">
        <f t="shared" si="28"/>
        <v>104074.89</v>
      </c>
      <c r="F125" s="52">
        <f t="shared" si="0"/>
        <v>106.19803293382286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98000.77</v>
      </c>
      <c r="E127" s="313">
        <v>104074.89</v>
      </c>
      <c r="F127" s="52">
        <f t="shared" si="0"/>
        <v>106.19803293382286</v>
      </c>
    </row>
    <row r="128" spans="1:6" ht="24" x14ac:dyDescent="0.2">
      <c r="A128" s="53">
        <v>663</v>
      </c>
      <c r="B128" s="231" t="s">
        <v>302</v>
      </c>
      <c r="C128" s="50" t="s">
        <v>303</v>
      </c>
      <c r="D128" s="51">
        <f t="shared" ref="D128:E128" si="29">SUM(D129:D132)</f>
        <v>20267.66</v>
      </c>
      <c r="E128" s="51">
        <f t="shared" si="29"/>
        <v>33386.699999999997</v>
      </c>
      <c r="F128" s="52">
        <f t="shared" si="0"/>
        <v>164.72893269375942</v>
      </c>
    </row>
    <row r="129" spans="1:6" ht="12.75" customHeight="1" x14ac:dyDescent="0.2">
      <c r="A129" s="53">
        <v>6631</v>
      </c>
      <c r="B129" s="86" t="s">
        <v>304</v>
      </c>
      <c r="C129" s="50" t="s">
        <v>305</v>
      </c>
      <c r="D129" s="242">
        <v>20267.66</v>
      </c>
      <c r="E129" s="313">
        <v>33386.699999999997</v>
      </c>
      <c r="F129" s="52">
        <f t="shared" si="0"/>
        <v>164.72893269375942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851347.83000000007</v>
      </c>
      <c r="E133" s="51">
        <f t="shared" si="30"/>
        <v>431033.16</v>
      </c>
      <c r="F133" s="52">
        <f t="shared" ref="F133:F223" si="31">IF(D133&lt;&gt;0,IF(E133/D133&gt;=100,"&gt;&gt;100",E133/D133*100),"-")</f>
        <v>50.629501222784576</v>
      </c>
    </row>
    <row r="134" spans="1:6" ht="24" x14ac:dyDescent="0.2">
      <c r="A134" s="53">
        <v>671</v>
      </c>
      <c r="B134" s="232" t="s">
        <v>314</v>
      </c>
      <c r="C134" s="50" t="s">
        <v>315</v>
      </c>
      <c r="D134" s="51">
        <f t="shared" ref="D134:E134" si="32">SUM(D135:D137)</f>
        <v>851347.83000000007</v>
      </c>
      <c r="E134" s="51">
        <f t="shared" si="32"/>
        <v>431033.16</v>
      </c>
      <c r="F134" s="52">
        <f t="shared" si="31"/>
        <v>50.629501222784576</v>
      </c>
    </row>
    <row r="135" spans="1:6" ht="12.75" customHeight="1" x14ac:dyDescent="0.2">
      <c r="A135" s="53">
        <v>6711</v>
      </c>
      <c r="B135" s="85" t="s">
        <v>316</v>
      </c>
      <c r="C135" s="50" t="s">
        <v>317</v>
      </c>
      <c r="D135" s="242">
        <v>291904.33</v>
      </c>
      <c r="E135" s="313">
        <v>353079.18</v>
      </c>
      <c r="F135" s="52">
        <f t="shared" si="31"/>
        <v>120.95715743579412</v>
      </c>
    </row>
    <row r="136" spans="1:6" ht="24" x14ac:dyDescent="0.2">
      <c r="A136" s="53">
        <v>6712</v>
      </c>
      <c r="B136" s="232" t="s">
        <v>318</v>
      </c>
      <c r="C136" s="50" t="s">
        <v>319</v>
      </c>
      <c r="D136" s="242">
        <v>559443.5</v>
      </c>
      <c r="E136" s="313">
        <v>77953.98</v>
      </c>
      <c r="F136" s="52">
        <f t="shared" si="31"/>
        <v>13.934200683357659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2811.64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313">
        <v>2811.64</v>
      </c>
      <c r="F150" s="52" t="str">
        <f t="shared" si="31"/>
        <v>-</v>
      </c>
    </row>
    <row r="151" spans="1:6" ht="12.75" customHeight="1" x14ac:dyDescent="0.2">
      <c r="A151" s="53">
        <v>3</v>
      </c>
      <c r="B151" s="85" t="s">
        <v>348</v>
      </c>
      <c r="C151" s="50" t="s">
        <v>56</v>
      </c>
      <c r="D151" s="51">
        <f t="shared" ref="D151:E151" si="35">D152+D163+D196+D215+D224+D252+D263</f>
        <v>4479697.1499999994</v>
      </c>
      <c r="E151" s="51">
        <f t="shared" si="35"/>
        <v>3665562.4100000006</v>
      </c>
      <c r="F151" s="52">
        <f t="shared" si="31"/>
        <v>81.826120991237119</v>
      </c>
    </row>
    <row r="152" spans="1:6" ht="12.75" customHeight="1" x14ac:dyDescent="0.2">
      <c r="A152" s="53">
        <v>31</v>
      </c>
      <c r="B152" s="85" t="s">
        <v>349</v>
      </c>
      <c r="C152" s="50" t="s">
        <v>35</v>
      </c>
      <c r="D152" s="51">
        <f t="shared" ref="D152:E152" si="36">D153+D158+D159</f>
        <v>2094658.91</v>
      </c>
      <c r="E152" s="51">
        <f t="shared" si="36"/>
        <v>2340527.0700000003</v>
      </c>
      <c r="F152" s="52">
        <f t="shared" si="31"/>
        <v>111.73786141630097</v>
      </c>
    </row>
    <row r="153" spans="1:6" ht="12.75" customHeight="1" x14ac:dyDescent="0.2">
      <c r="A153" s="53">
        <v>311</v>
      </c>
      <c r="B153" s="85" t="s">
        <v>350</v>
      </c>
      <c r="C153" s="50" t="s">
        <v>351</v>
      </c>
      <c r="D153" s="51">
        <f t="shared" ref="D153:E153" si="37">SUM(D154:D157)</f>
        <v>1742220.77</v>
      </c>
      <c r="E153" s="51">
        <f t="shared" si="37"/>
        <v>1944596.09</v>
      </c>
      <c r="F153" s="52">
        <f t="shared" si="31"/>
        <v>111.61594003956228</v>
      </c>
    </row>
    <row r="154" spans="1:6" ht="12.75" customHeight="1" x14ac:dyDescent="0.2">
      <c r="A154" s="53">
        <v>3111</v>
      </c>
      <c r="B154" s="85" t="s">
        <v>352</v>
      </c>
      <c r="C154" s="50" t="s">
        <v>353</v>
      </c>
      <c r="D154" s="242">
        <v>1702330.15</v>
      </c>
      <c r="E154" s="313">
        <v>1895601.29</v>
      </c>
      <c r="F154" s="52">
        <f t="shared" si="31"/>
        <v>111.35332884752115</v>
      </c>
    </row>
    <row r="155" spans="1:6" ht="12.75" customHeight="1" x14ac:dyDescent="0.2">
      <c r="A155" s="53">
        <v>3112</v>
      </c>
      <c r="B155" s="85" t="s">
        <v>354</v>
      </c>
      <c r="C155" s="50" t="s">
        <v>355</v>
      </c>
      <c r="D155" s="242">
        <v>0</v>
      </c>
      <c r="E155" s="313"/>
      <c r="F155" s="52" t="str">
        <f t="shared" si="31"/>
        <v>-</v>
      </c>
    </row>
    <row r="156" spans="1:6" ht="12.75" customHeight="1" x14ac:dyDescent="0.2">
      <c r="A156" s="53">
        <v>3113</v>
      </c>
      <c r="B156" s="85" t="s">
        <v>356</v>
      </c>
      <c r="C156" s="50" t="s">
        <v>357</v>
      </c>
      <c r="D156" s="242">
        <v>39890.620000000003</v>
      </c>
      <c r="E156" s="313">
        <v>48994.8</v>
      </c>
      <c r="F156" s="52">
        <f t="shared" si="31"/>
        <v>122.82285910823146</v>
      </c>
    </row>
    <row r="157" spans="1:6" ht="12.75" customHeight="1" x14ac:dyDescent="0.2">
      <c r="A157" s="53">
        <v>3114</v>
      </c>
      <c r="B157" s="85" t="s">
        <v>358</v>
      </c>
      <c r="C157" s="50" t="s">
        <v>359</v>
      </c>
      <c r="D157" s="242">
        <v>0</v>
      </c>
      <c r="E157" s="313"/>
      <c r="F157" s="52" t="str">
        <f t="shared" si="31"/>
        <v>-</v>
      </c>
    </row>
    <row r="158" spans="1:6" ht="12.75" customHeight="1" x14ac:dyDescent="0.2">
      <c r="A158" s="53">
        <v>312</v>
      </c>
      <c r="B158" s="85" t="s">
        <v>360</v>
      </c>
      <c r="C158" s="50" t="s">
        <v>361</v>
      </c>
      <c r="D158" s="242">
        <v>65698.929999999993</v>
      </c>
      <c r="E158" s="313">
        <v>76608.86</v>
      </c>
      <c r="F158" s="52">
        <f t="shared" si="31"/>
        <v>116.60594776809914</v>
      </c>
    </row>
    <row r="159" spans="1:6" ht="12.75" customHeight="1" x14ac:dyDescent="0.2">
      <c r="A159" s="53">
        <v>313</v>
      </c>
      <c r="B159" s="85" t="s">
        <v>362</v>
      </c>
      <c r="C159" s="50" t="s">
        <v>363</v>
      </c>
      <c r="D159" s="51">
        <f t="shared" ref="D159:E159" si="38">SUM(D160:D162)</f>
        <v>286739.21000000002</v>
      </c>
      <c r="E159" s="51">
        <f t="shared" si="38"/>
        <v>319322.12</v>
      </c>
      <c r="F159" s="52">
        <f t="shared" si="31"/>
        <v>111.36325583096918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286739.21000000002</v>
      </c>
      <c r="E161" s="313">
        <v>319322.12</v>
      </c>
      <c r="F161" s="52">
        <f t="shared" si="31"/>
        <v>111.36325583096918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1637149.69</v>
      </c>
      <c r="E163" s="51">
        <f t="shared" si="39"/>
        <v>516097.83</v>
      </c>
      <c r="F163" s="52">
        <f t="shared" si="31"/>
        <v>31.524168691013223</v>
      </c>
    </row>
    <row r="164" spans="1:6" ht="12.75" customHeight="1" x14ac:dyDescent="0.2">
      <c r="A164" s="53">
        <v>321</v>
      </c>
      <c r="B164" s="85" t="s">
        <v>371</v>
      </c>
      <c r="C164" s="50" t="s">
        <v>372</v>
      </c>
      <c r="D164" s="51">
        <f t="shared" ref="D164:E164" si="40">SUM(D165:D168)</f>
        <v>212898.58999999997</v>
      </c>
      <c r="E164" s="51">
        <f t="shared" si="40"/>
        <v>87017.700000000012</v>
      </c>
      <c r="F164" s="52">
        <f t="shared" si="31"/>
        <v>40.872839975126197</v>
      </c>
    </row>
    <row r="165" spans="1:6" ht="12.75" customHeight="1" x14ac:dyDescent="0.2">
      <c r="A165" s="53">
        <v>3211</v>
      </c>
      <c r="B165" s="85" t="s">
        <v>373</v>
      </c>
      <c r="C165" s="50" t="s">
        <v>374</v>
      </c>
      <c r="D165" s="242">
        <v>111194.26</v>
      </c>
      <c r="E165" s="313">
        <v>36042.050000000003</v>
      </c>
      <c r="F165" s="52">
        <f t="shared" si="31"/>
        <v>32.413588615095783</v>
      </c>
    </row>
    <row r="166" spans="1:6" ht="12.75" customHeight="1" x14ac:dyDescent="0.2">
      <c r="A166" s="53">
        <v>3212</v>
      </c>
      <c r="B166" s="85" t="s">
        <v>375</v>
      </c>
      <c r="C166" s="50" t="s">
        <v>376</v>
      </c>
      <c r="D166" s="242">
        <v>51369.34</v>
      </c>
      <c r="E166" s="313">
        <v>50759.65</v>
      </c>
      <c r="F166" s="52">
        <f t="shared" si="31"/>
        <v>98.813124716027119</v>
      </c>
    </row>
    <row r="167" spans="1:6" ht="12.75" customHeight="1" x14ac:dyDescent="0.2">
      <c r="A167" s="53">
        <v>3213</v>
      </c>
      <c r="B167" s="85" t="s">
        <v>377</v>
      </c>
      <c r="C167" s="50" t="s">
        <v>378</v>
      </c>
      <c r="D167" s="242">
        <v>50334.99</v>
      </c>
      <c r="E167" s="313">
        <v>216</v>
      </c>
      <c r="F167" s="52">
        <f t="shared" si="31"/>
        <v>0.4291249486689081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428043.58</v>
      </c>
      <c r="E169" s="51">
        <f t="shared" si="41"/>
        <v>156484.74</v>
      </c>
      <c r="F169" s="52">
        <f t="shared" si="31"/>
        <v>36.558132702282322</v>
      </c>
    </row>
    <row r="170" spans="1:6" ht="12.75" customHeight="1" x14ac:dyDescent="0.2">
      <c r="A170" s="53">
        <v>3221</v>
      </c>
      <c r="B170" s="85" t="s">
        <v>383</v>
      </c>
      <c r="C170" s="50" t="s">
        <v>384</v>
      </c>
      <c r="D170" s="242">
        <v>23912.7</v>
      </c>
      <c r="E170" s="313">
        <v>24935.86</v>
      </c>
      <c r="F170" s="52">
        <f t="shared" si="31"/>
        <v>104.2787305490388</v>
      </c>
    </row>
    <row r="171" spans="1:6" ht="12.75" customHeight="1" x14ac:dyDescent="0.2">
      <c r="A171" s="53">
        <v>3222</v>
      </c>
      <c r="B171" s="85" t="s">
        <v>385</v>
      </c>
      <c r="C171" s="50" t="s">
        <v>386</v>
      </c>
      <c r="D171" s="242">
        <v>70366.240000000005</v>
      </c>
      <c r="E171" s="313">
        <v>92695.2</v>
      </c>
      <c r="F171" s="52">
        <f t="shared" si="31"/>
        <v>131.73248989856498</v>
      </c>
    </row>
    <row r="172" spans="1:6" ht="12.75" customHeight="1" x14ac:dyDescent="0.2">
      <c r="A172" s="53">
        <v>3223</v>
      </c>
      <c r="B172" s="85" t="s">
        <v>387</v>
      </c>
      <c r="C172" s="50" t="s">
        <v>388</v>
      </c>
      <c r="D172" s="242">
        <v>16957.47</v>
      </c>
      <c r="E172" s="313">
        <v>20121.439999999999</v>
      </c>
      <c r="F172" s="52">
        <f t="shared" si="31"/>
        <v>118.65826682871912</v>
      </c>
    </row>
    <row r="173" spans="1:6" ht="12.75" customHeight="1" x14ac:dyDescent="0.2">
      <c r="A173" s="53">
        <v>3224</v>
      </c>
      <c r="B173" s="85" t="s">
        <v>389</v>
      </c>
      <c r="C173" s="50" t="s">
        <v>390</v>
      </c>
      <c r="D173" s="242">
        <v>157.43</v>
      </c>
      <c r="E173" s="313">
        <v>1077.43</v>
      </c>
      <c r="F173" s="52">
        <f t="shared" si="31"/>
        <v>684.38671155434156</v>
      </c>
    </row>
    <row r="174" spans="1:6" ht="12.75" customHeight="1" x14ac:dyDescent="0.2">
      <c r="A174" s="53">
        <v>3225</v>
      </c>
      <c r="B174" s="85" t="s">
        <v>391</v>
      </c>
      <c r="C174" s="50" t="s">
        <v>392</v>
      </c>
      <c r="D174" s="242">
        <v>307142.93</v>
      </c>
      <c r="E174" s="313">
        <v>9302.06</v>
      </c>
      <c r="F174" s="52">
        <f t="shared" si="31"/>
        <v>3.0285769560119777</v>
      </c>
    </row>
    <row r="175" spans="1:6" ht="12.75" customHeight="1" x14ac:dyDescent="0.2">
      <c r="A175" s="53">
        <v>3226</v>
      </c>
      <c r="B175" s="85" t="s">
        <v>393</v>
      </c>
      <c r="C175" s="50" t="s">
        <v>394</v>
      </c>
      <c r="D175" s="242">
        <v>0</v>
      </c>
      <c r="E175" s="313"/>
      <c r="F175" s="52" t="str">
        <f t="shared" si="31"/>
        <v>-</v>
      </c>
    </row>
    <row r="176" spans="1:6" ht="12.75" customHeight="1" x14ac:dyDescent="0.2">
      <c r="A176" s="53">
        <v>3227</v>
      </c>
      <c r="B176" s="85" t="s">
        <v>395</v>
      </c>
      <c r="C176" s="50" t="s">
        <v>396</v>
      </c>
      <c r="D176" s="242">
        <v>9506.81</v>
      </c>
      <c r="E176" s="313">
        <v>8352.75</v>
      </c>
      <c r="F176" s="52">
        <f t="shared" si="31"/>
        <v>87.860701959963436</v>
      </c>
    </row>
    <row r="177" spans="1:6" ht="12.75" customHeight="1" x14ac:dyDescent="0.2">
      <c r="A177" s="53">
        <v>323</v>
      </c>
      <c r="B177" s="85" t="s">
        <v>397</v>
      </c>
      <c r="C177" s="50" t="s">
        <v>398</v>
      </c>
      <c r="D177" s="51">
        <f t="shared" ref="D177:E177" si="42">SUM(D178:D186)</f>
        <v>611643.5</v>
      </c>
      <c r="E177" s="51">
        <f t="shared" si="42"/>
        <v>214443.24</v>
      </c>
      <c r="F177" s="52">
        <f t="shared" si="31"/>
        <v>35.060168218905289</v>
      </c>
    </row>
    <row r="178" spans="1:6" ht="12.75" customHeight="1" x14ac:dyDescent="0.2">
      <c r="A178" s="53">
        <v>3231</v>
      </c>
      <c r="B178" s="85" t="s">
        <v>399</v>
      </c>
      <c r="C178" s="50" t="s">
        <v>400</v>
      </c>
      <c r="D178" s="242">
        <v>8659.99</v>
      </c>
      <c r="E178" s="313">
        <v>8150.34</v>
      </c>
      <c r="F178" s="52">
        <f t="shared" si="31"/>
        <v>94.114889278163133</v>
      </c>
    </row>
    <row r="179" spans="1:6" ht="12.75" customHeight="1" x14ac:dyDescent="0.2">
      <c r="A179" s="53">
        <v>3232</v>
      </c>
      <c r="B179" s="85" t="s">
        <v>401</v>
      </c>
      <c r="C179" s="50" t="s">
        <v>402</v>
      </c>
      <c r="D179" s="242">
        <v>107671.98</v>
      </c>
      <c r="E179" s="313">
        <v>14458.37</v>
      </c>
      <c r="F179" s="52">
        <f t="shared" si="31"/>
        <v>13.428163947574848</v>
      </c>
    </row>
    <row r="180" spans="1:6" ht="12.75" customHeight="1" x14ac:dyDescent="0.2">
      <c r="A180" s="53">
        <v>3233</v>
      </c>
      <c r="B180" s="85" t="s">
        <v>403</v>
      </c>
      <c r="C180" s="50" t="s">
        <v>404</v>
      </c>
      <c r="D180" s="242">
        <v>3570.64</v>
      </c>
      <c r="E180" s="313">
        <v>885</v>
      </c>
      <c r="F180" s="52">
        <f t="shared" si="31"/>
        <v>24.785472632357227</v>
      </c>
    </row>
    <row r="181" spans="1:6" ht="12.75" customHeight="1" x14ac:dyDescent="0.2">
      <c r="A181" s="53">
        <v>3234</v>
      </c>
      <c r="B181" s="85" t="s">
        <v>405</v>
      </c>
      <c r="C181" s="50" t="s">
        <v>406</v>
      </c>
      <c r="D181" s="242">
        <v>7570.64</v>
      </c>
      <c r="E181" s="313">
        <v>11599.89</v>
      </c>
      <c r="F181" s="52">
        <f t="shared" si="31"/>
        <v>153.22205256094597</v>
      </c>
    </row>
    <row r="182" spans="1:6" ht="12.75" customHeight="1" x14ac:dyDescent="0.2">
      <c r="A182" s="53">
        <v>3235</v>
      </c>
      <c r="B182" s="85" t="s">
        <v>407</v>
      </c>
      <c r="C182" s="50" t="s">
        <v>408</v>
      </c>
      <c r="D182" s="242">
        <v>63365.89</v>
      </c>
      <c r="E182" s="313">
        <v>23940.19</v>
      </c>
      <c r="F182" s="52">
        <f t="shared" si="31"/>
        <v>37.780878639911784</v>
      </c>
    </row>
    <row r="183" spans="1:6" ht="12.75" customHeight="1" x14ac:dyDescent="0.2">
      <c r="A183" s="53">
        <v>3236</v>
      </c>
      <c r="B183" s="85" t="s">
        <v>409</v>
      </c>
      <c r="C183" s="50" t="s">
        <v>410</v>
      </c>
      <c r="D183" s="242">
        <v>6873.12</v>
      </c>
      <c r="E183" s="313">
        <v>11493.36</v>
      </c>
      <c r="F183" s="52">
        <f t="shared" si="31"/>
        <v>167.22187303582655</v>
      </c>
    </row>
    <row r="184" spans="1:6" ht="12.75" customHeight="1" x14ac:dyDescent="0.2">
      <c r="A184" s="53">
        <v>3237</v>
      </c>
      <c r="B184" s="85" t="s">
        <v>411</v>
      </c>
      <c r="C184" s="50" t="s">
        <v>412</v>
      </c>
      <c r="D184" s="242">
        <v>157228.74</v>
      </c>
      <c r="E184" s="313">
        <v>60222.8</v>
      </c>
      <c r="F184" s="52">
        <f t="shared" si="31"/>
        <v>38.30266654811328</v>
      </c>
    </row>
    <row r="185" spans="1:6" ht="12.75" customHeight="1" x14ac:dyDescent="0.2">
      <c r="A185" s="53">
        <v>3238</v>
      </c>
      <c r="B185" s="85" t="s">
        <v>413</v>
      </c>
      <c r="C185" s="50" t="s">
        <v>414</v>
      </c>
      <c r="D185" s="242">
        <v>180998.2</v>
      </c>
      <c r="E185" s="313">
        <v>29979.78</v>
      </c>
      <c r="F185" s="52">
        <f t="shared" si="31"/>
        <v>16.563579085316867</v>
      </c>
    </row>
    <row r="186" spans="1:6" ht="12.75" customHeight="1" x14ac:dyDescent="0.2">
      <c r="A186" s="53">
        <v>3239</v>
      </c>
      <c r="B186" s="85" t="s">
        <v>415</v>
      </c>
      <c r="C186" s="50" t="s">
        <v>416</v>
      </c>
      <c r="D186" s="242">
        <v>75704.3</v>
      </c>
      <c r="E186" s="313">
        <v>53713.51</v>
      </c>
      <c r="F186" s="52">
        <f t="shared" si="31"/>
        <v>70.951729294108787</v>
      </c>
    </row>
    <row r="187" spans="1:6" ht="12.75" customHeight="1" x14ac:dyDescent="0.2">
      <c r="A187" s="53">
        <v>324</v>
      </c>
      <c r="B187" s="85" t="s">
        <v>417</v>
      </c>
      <c r="C187" s="50" t="s">
        <v>418</v>
      </c>
      <c r="D187" s="242">
        <v>0</v>
      </c>
      <c r="E187" s="313"/>
      <c r="F187" s="52" t="str">
        <f t="shared" si="31"/>
        <v>-</v>
      </c>
    </row>
    <row r="188" spans="1:6" ht="12.75" customHeight="1" x14ac:dyDescent="0.2">
      <c r="A188" s="53">
        <v>329</v>
      </c>
      <c r="B188" s="85" t="s">
        <v>419</v>
      </c>
      <c r="C188" s="50" t="s">
        <v>420</v>
      </c>
      <c r="D188" s="51">
        <f t="shared" ref="D188:E188" si="43">SUM(D189:D195)</f>
        <v>384564.02</v>
      </c>
      <c r="E188" s="51">
        <f t="shared" si="43"/>
        <v>58152.15</v>
      </c>
      <c r="F188" s="52">
        <f t="shared" si="31"/>
        <v>15.121578456559718</v>
      </c>
    </row>
    <row r="189" spans="1:6" ht="12.75" customHeight="1" x14ac:dyDescent="0.2">
      <c r="A189" s="53">
        <v>3291</v>
      </c>
      <c r="B189" s="232" t="s">
        <v>421</v>
      </c>
      <c r="C189" s="50" t="s">
        <v>422</v>
      </c>
      <c r="D189" s="242">
        <v>0</v>
      </c>
      <c r="E189" s="313"/>
      <c r="F189" s="52" t="str">
        <f t="shared" si="31"/>
        <v>-</v>
      </c>
    </row>
    <row r="190" spans="1:6" ht="12.75" customHeight="1" x14ac:dyDescent="0.2">
      <c r="A190" s="53">
        <v>3292</v>
      </c>
      <c r="B190" s="85" t="s">
        <v>423</v>
      </c>
      <c r="C190" s="50" t="s">
        <v>424</v>
      </c>
      <c r="D190" s="242">
        <v>4774.78</v>
      </c>
      <c r="E190" s="313">
        <v>5157.18</v>
      </c>
      <c r="F190" s="52">
        <f t="shared" si="31"/>
        <v>108.00874595269312</v>
      </c>
    </row>
    <row r="191" spans="1:6" ht="12.75" customHeight="1" x14ac:dyDescent="0.2">
      <c r="A191" s="53">
        <v>3293</v>
      </c>
      <c r="B191" s="85" t="s">
        <v>425</v>
      </c>
      <c r="C191" s="50" t="s">
        <v>426</v>
      </c>
      <c r="D191" s="242">
        <v>6828.39</v>
      </c>
      <c r="E191" s="313">
        <v>7440.92</v>
      </c>
      <c r="F191" s="52">
        <f t="shared" si="31"/>
        <v>108.97034293588972</v>
      </c>
    </row>
    <row r="192" spans="1:6" ht="12.75" customHeight="1" x14ac:dyDescent="0.2">
      <c r="A192" s="53">
        <v>3294</v>
      </c>
      <c r="B192" s="85" t="s">
        <v>427</v>
      </c>
      <c r="C192" s="50" t="s">
        <v>428</v>
      </c>
      <c r="D192" s="242">
        <v>644.01</v>
      </c>
      <c r="E192" s="313">
        <v>717.5</v>
      </c>
      <c r="F192" s="52">
        <f t="shared" si="31"/>
        <v>111.41131348892097</v>
      </c>
    </row>
    <row r="193" spans="1:6" ht="12.75" customHeight="1" x14ac:dyDescent="0.2">
      <c r="A193" s="53">
        <v>3295</v>
      </c>
      <c r="B193" s="85" t="s">
        <v>429</v>
      </c>
      <c r="C193" s="50" t="s">
        <v>430</v>
      </c>
      <c r="D193" s="242">
        <v>5552.04</v>
      </c>
      <c r="E193" s="313">
        <v>4567.33</v>
      </c>
      <c r="F193" s="52">
        <f t="shared" si="31"/>
        <v>82.263996657084604</v>
      </c>
    </row>
    <row r="194" spans="1:6" ht="12.75" customHeight="1" x14ac:dyDescent="0.2">
      <c r="A194" s="53" t="s">
        <v>431</v>
      </c>
      <c r="B194" s="85" t="s">
        <v>432</v>
      </c>
      <c r="C194" s="50" t="s">
        <v>431</v>
      </c>
      <c r="D194" s="242">
        <v>0</v>
      </c>
      <c r="E194" s="313"/>
      <c r="F194" s="52" t="str">
        <f t="shared" si="31"/>
        <v>-</v>
      </c>
    </row>
    <row r="195" spans="1:6" ht="12.75" customHeight="1" x14ac:dyDescent="0.2">
      <c r="A195" s="53">
        <v>3299</v>
      </c>
      <c r="B195" s="85" t="s">
        <v>433</v>
      </c>
      <c r="C195" s="50" t="s">
        <v>434</v>
      </c>
      <c r="D195" s="242">
        <v>366764.79999999999</v>
      </c>
      <c r="E195" s="313">
        <v>40269.22</v>
      </c>
      <c r="F195" s="52">
        <f t="shared" si="31"/>
        <v>10.979576011656517</v>
      </c>
    </row>
    <row r="196" spans="1:6" ht="12.75" customHeight="1" x14ac:dyDescent="0.2">
      <c r="A196" s="53">
        <v>34</v>
      </c>
      <c r="B196" s="232" t="s">
        <v>435</v>
      </c>
      <c r="C196" s="50" t="s">
        <v>436</v>
      </c>
      <c r="D196" s="51">
        <f t="shared" ref="D196:E196" si="44">D197+D202+D210</f>
        <v>20242.739999999998</v>
      </c>
      <c r="E196" s="51">
        <f t="shared" si="44"/>
        <v>16036.08</v>
      </c>
      <c r="F196" s="52">
        <f t="shared" si="31"/>
        <v>79.21891996834421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17044.91</v>
      </c>
      <c r="E202" s="51">
        <f t="shared" si="46"/>
        <v>13567.01</v>
      </c>
      <c r="F202" s="52">
        <f t="shared" si="31"/>
        <v>79.595668149611825</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17044.91</v>
      </c>
      <c r="E205" s="313">
        <v>13567.01</v>
      </c>
      <c r="F205" s="52">
        <f t="shared" si="31"/>
        <v>79.595668149611825</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3197.83</v>
      </c>
      <c r="E210" s="51">
        <f t="shared" si="47"/>
        <v>2469.0700000000002</v>
      </c>
      <c r="F210" s="52">
        <f t="shared" si="31"/>
        <v>77.21079607108571</v>
      </c>
    </row>
    <row r="211" spans="1:6" ht="12.75" customHeight="1" x14ac:dyDescent="0.2">
      <c r="A211" s="53">
        <v>3431</v>
      </c>
      <c r="B211" s="232" t="s">
        <v>465</v>
      </c>
      <c r="C211" s="50" t="s">
        <v>466</v>
      </c>
      <c r="D211" s="242">
        <v>2347.14</v>
      </c>
      <c r="E211" s="313">
        <v>2466.59</v>
      </c>
      <c r="F211" s="52">
        <f t="shared" si="31"/>
        <v>105.08917235443988</v>
      </c>
    </row>
    <row r="212" spans="1:6" ht="12.75" customHeight="1" x14ac:dyDescent="0.2">
      <c r="A212" s="53">
        <v>3432</v>
      </c>
      <c r="B212" s="85" t="s">
        <v>467</v>
      </c>
      <c r="C212" s="50" t="s">
        <v>468</v>
      </c>
      <c r="D212" s="242">
        <v>843.16</v>
      </c>
      <c r="E212" s="313">
        <v>0</v>
      </c>
      <c r="F212" s="52">
        <f t="shared" si="31"/>
        <v>0</v>
      </c>
    </row>
    <row r="213" spans="1:6" ht="12.75" customHeight="1" x14ac:dyDescent="0.2">
      <c r="A213" s="53">
        <v>3433</v>
      </c>
      <c r="B213" s="85" t="s">
        <v>469</v>
      </c>
      <c r="C213" s="50" t="s">
        <v>470</v>
      </c>
      <c r="D213" s="242">
        <v>5.1100000000000003</v>
      </c>
      <c r="E213" s="313">
        <v>1.44</v>
      </c>
      <c r="F213" s="52">
        <f t="shared" si="31"/>
        <v>28.180039138943247</v>
      </c>
    </row>
    <row r="214" spans="1:6" ht="12.75" customHeight="1" x14ac:dyDescent="0.2">
      <c r="A214" s="53">
        <v>3434</v>
      </c>
      <c r="B214" s="85" t="s">
        <v>471</v>
      </c>
      <c r="C214" s="50" t="s">
        <v>472</v>
      </c>
      <c r="D214" s="242">
        <v>2.42</v>
      </c>
      <c r="E214" s="313">
        <v>1.04</v>
      </c>
      <c r="F214" s="52">
        <f t="shared" si="31"/>
        <v>42.97520661157025</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110850.51000000001</v>
      </c>
      <c r="E224" s="51">
        <f t="shared" si="51"/>
        <v>190935.47</v>
      </c>
      <c r="F224" s="52">
        <f t="shared" ref="F224:F235" si="52">IF(D224&lt;&gt;0,IF(E224/D224&gt;=100,"&gt;&gt;100",E224/D224*100),"-")</f>
        <v>172.24591028043082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110850.51000000001</v>
      </c>
      <c r="E247" s="51">
        <f t="shared" si="62"/>
        <v>190935.47</v>
      </c>
      <c r="F247" s="52">
        <f t="shared" si="61"/>
        <v>172.24591028043082</v>
      </c>
    </row>
    <row r="248" spans="1:6" ht="12.75" customHeight="1" x14ac:dyDescent="0.2">
      <c r="A248" s="53" t="s">
        <v>539</v>
      </c>
      <c r="B248" s="85" t="s">
        <v>202</v>
      </c>
      <c r="C248" s="50" t="s">
        <v>539</v>
      </c>
      <c r="D248" s="242">
        <v>0</v>
      </c>
      <c r="E248" s="313"/>
      <c r="F248" s="52" t="str">
        <f t="shared" si="61"/>
        <v>-</v>
      </c>
    </row>
    <row r="249" spans="1:6" ht="12.75" customHeight="1" x14ac:dyDescent="0.2">
      <c r="A249" s="53" t="s">
        <v>540</v>
      </c>
      <c r="B249" s="85" t="s">
        <v>204</v>
      </c>
      <c r="C249" s="50" t="s">
        <v>540</v>
      </c>
      <c r="D249" s="242">
        <v>0</v>
      </c>
      <c r="E249" s="313"/>
      <c r="F249" s="52" t="str">
        <f t="shared" si="61"/>
        <v>-</v>
      </c>
    </row>
    <row r="250" spans="1:6" ht="24" x14ac:dyDescent="0.2">
      <c r="A250" s="53" t="s">
        <v>541</v>
      </c>
      <c r="B250" s="85" t="s">
        <v>206</v>
      </c>
      <c r="C250" s="50" t="s">
        <v>541</v>
      </c>
      <c r="D250" s="242">
        <v>32308.05</v>
      </c>
      <c r="E250" s="313">
        <v>23702.91</v>
      </c>
      <c r="F250" s="52">
        <f t="shared" si="61"/>
        <v>73.365337740903584</v>
      </c>
    </row>
    <row r="251" spans="1:6" ht="24" x14ac:dyDescent="0.2">
      <c r="A251" s="53" t="s">
        <v>542</v>
      </c>
      <c r="B251" s="85" t="s">
        <v>208</v>
      </c>
      <c r="C251" s="50" t="s">
        <v>542</v>
      </c>
      <c r="D251" s="242">
        <v>78542.460000000006</v>
      </c>
      <c r="E251" s="313">
        <v>167232.56</v>
      </c>
      <c r="F251" s="52">
        <f t="shared" si="61"/>
        <v>212.91994164684934</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616795.30000000005</v>
      </c>
      <c r="E263" s="51">
        <f t="shared" si="68"/>
        <v>601965.96</v>
      </c>
      <c r="F263" s="52">
        <f t="shared" ref="F263:F267" si="69">IF(D263&lt;&gt;0,IF(E263/D263&gt;=100,"&gt;&gt;100",E263/D263*100),"-")</f>
        <v>97.595743677035145</v>
      </c>
    </row>
    <row r="264" spans="1:6" ht="12.75" customHeight="1" x14ac:dyDescent="0.2">
      <c r="A264" s="53">
        <v>381</v>
      </c>
      <c r="B264" s="85" t="s">
        <v>567</v>
      </c>
      <c r="C264" s="50" t="s">
        <v>568</v>
      </c>
      <c r="D264" s="51">
        <f t="shared" ref="D264:E264" si="70">SUM(D265:D267)</f>
        <v>616795.30000000005</v>
      </c>
      <c r="E264" s="51">
        <f t="shared" si="70"/>
        <v>601965.96</v>
      </c>
      <c r="F264" s="52">
        <f t="shared" si="69"/>
        <v>97.595743677035145</v>
      </c>
    </row>
    <row r="265" spans="1:6" ht="12.75" customHeight="1" x14ac:dyDescent="0.2">
      <c r="A265" s="53">
        <v>3811</v>
      </c>
      <c r="B265" s="85" t="s">
        <v>569</v>
      </c>
      <c r="C265" s="50" t="s">
        <v>570</v>
      </c>
      <c r="D265" s="242">
        <v>0</v>
      </c>
      <c r="E265" s="313"/>
      <c r="F265" s="52" t="str">
        <f t="shared" si="69"/>
        <v>-</v>
      </c>
    </row>
    <row r="266" spans="1:6" ht="12.75" customHeight="1" x14ac:dyDescent="0.2">
      <c r="A266" s="53">
        <v>3812</v>
      </c>
      <c r="B266" s="85" t="s">
        <v>571</v>
      </c>
      <c r="C266" s="50" t="s">
        <v>572</v>
      </c>
      <c r="D266" s="242">
        <v>1240.29</v>
      </c>
      <c r="E266" s="313">
        <v>1251</v>
      </c>
      <c r="F266" s="52">
        <f t="shared" si="69"/>
        <v>100.86350772803134</v>
      </c>
    </row>
    <row r="267" spans="1:6" ht="12.75" customHeight="1" x14ac:dyDescent="0.2">
      <c r="A267" s="53" t="s">
        <v>573</v>
      </c>
      <c r="B267" s="85" t="s">
        <v>574</v>
      </c>
      <c r="C267" s="50" t="s">
        <v>573</v>
      </c>
      <c r="D267" s="242">
        <v>615555.01</v>
      </c>
      <c r="E267" s="313">
        <v>600714.96</v>
      </c>
      <c r="F267" s="52">
        <f t="shared" si="69"/>
        <v>97.589159415662934</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4479697.1499999994</v>
      </c>
      <c r="E289" s="51">
        <f t="shared" si="79"/>
        <v>3665562.4100000006</v>
      </c>
      <c r="F289" s="52">
        <f t="shared" si="76"/>
        <v>81.826120991237119</v>
      </c>
    </row>
    <row r="290" spans="1:6" ht="12.75" customHeight="1" x14ac:dyDescent="0.2">
      <c r="A290" s="53" t="s">
        <v>608</v>
      </c>
      <c r="B290" s="85" t="s">
        <v>619</v>
      </c>
      <c r="C290" s="50" t="s">
        <v>620</v>
      </c>
      <c r="D290" s="51">
        <f>IF(D6&gt;=D289,D6-D289,0)</f>
        <v>4421919.1800000025</v>
      </c>
      <c r="E290" s="51">
        <f>IF(E6&gt;=E289,E6-E289,0)</f>
        <v>1422138.4499999988</v>
      </c>
      <c r="F290" s="52">
        <f t="shared" si="76"/>
        <v>32.161113582360819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365831.07</v>
      </c>
      <c r="E292" s="313">
        <v>4787750.25</v>
      </c>
      <c r="F292" s="52">
        <f t="shared" si="76"/>
        <v>1308.7325387644084</v>
      </c>
    </row>
    <row r="293" spans="1:6" ht="12.75" customHeight="1" x14ac:dyDescent="0.2">
      <c r="A293" s="53">
        <v>92221</v>
      </c>
      <c r="B293" s="85" t="s">
        <v>625</v>
      </c>
      <c r="C293" s="50" t="s">
        <v>626</v>
      </c>
      <c r="D293" s="242">
        <v>0</v>
      </c>
      <c r="E293" s="313">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7" t="s">
        <v>633</v>
      </c>
      <c r="B297" s="35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5505804.2000000002</v>
      </c>
      <c r="E350" s="51">
        <f t="shared" si="95"/>
        <v>81867.22</v>
      </c>
      <c r="F350" s="52">
        <f t="shared" si="81"/>
        <v>1.4869257428369864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3958558.68</v>
      </c>
      <c r="E363" s="51">
        <f t="shared" si="99"/>
        <v>6932.73</v>
      </c>
      <c r="F363" s="52">
        <f t="shared" si="81"/>
        <v>0.17513268238327589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1590604.3900000001</v>
      </c>
      <c r="E369" s="51">
        <f t="shared" si="101"/>
        <v>6932.73</v>
      </c>
      <c r="F369" s="52">
        <f t="shared" si="81"/>
        <v>0.43585507770414234</v>
      </c>
    </row>
    <row r="370" spans="1:6" ht="12.75" customHeight="1" x14ac:dyDescent="0.2">
      <c r="A370" s="53">
        <v>4221</v>
      </c>
      <c r="B370" s="85" t="s">
        <v>674</v>
      </c>
      <c r="C370" s="50" t="s">
        <v>766</v>
      </c>
      <c r="D370" s="242">
        <v>767748.4</v>
      </c>
      <c r="E370" s="313">
        <v>6082.45</v>
      </c>
      <c r="F370" s="52">
        <f t="shared" si="81"/>
        <v>0.79224521991840025</v>
      </c>
    </row>
    <row r="371" spans="1:6" ht="12.75" customHeight="1" x14ac:dyDescent="0.2">
      <c r="A371" s="53">
        <v>4222</v>
      </c>
      <c r="B371" s="85" t="s">
        <v>767</v>
      </c>
      <c r="C371" s="50" t="s">
        <v>768</v>
      </c>
      <c r="D371" s="242">
        <v>61331.040000000001</v>
      </c>
      <c r="E371" s="313"/>
      <c r="F371" s="52">
        <f t="shared" si="81"/>
        <v>0</v>
      </c>
    </row>
    <row r="372" spans="1:6" ht="12.75" customHeight="1" x14ac:dyDescent="0.2">
      <c r="A372" s="53">
        <v>4223</v>
      </c>
      <c r="B372" s="85" t="s">
        <v>678</v>
      </c>
      <c r="C372" s="50" t="s">
        <v>769</v>
      </c>
      <c r="D372" s="242">
        <v>220939.65</v>
      </c>
      <c r="E372" s="313">
        <v>850.28</v>
      </c>
      <c r="F372" s="52">
        <f t="shared" si="81"/>
        <v>0.38484717433018473</v>
      </c>
    </row>
    <row r="373" spans="1:6" ht="12.75" customHeight="1" x14ac:dyDescent="0.2">
      <c r="A373" s="53">
        <v>4224</v>
      </c>
      <c r="B373" s="85" t="s">
        <v>680</v>
      </c>
      <c r="C373" s="50" t="s">
        <v>770</v>
      </c>
      <c r="D373" s="242">
        <v>0</v>
      </c>
      <c r="E373" s="313"/>
      <c r="F373" s="52" t="str">
        <f t="shared" si="81"/>
        <v>-</v>
      </c>
    </row>
    <row r="374" spans="1:6" ht="12.75" customHeight="1" x14ac:dyDescent="0.2">
      <c r="A374" s="53">
        <v>4225</v>
      </c>
      <c r="B374" s="85" t="s">
        <v>682</v>
      </c>
      <c r="C374" s="50" t="s">
        <v>771</v>
      </c>
      <c r="D374" s="242">
        <v>0</v>
      </c>
      <c r="E374" s="313"/>
      <c r="F374" s="52" t="str">
        <f t="shared" si="81"/>
        <v>-</v>
      </c>
    </row>
    <row r="375" spans="1:6" ht="12.75" customHeight="1" x14ac:dyDescent="0.2">
      <c r="A375" s="53">
        <v>4226</v>
      </c>
      <c r="B375" s="85" t="s">
        <v>684</v>
      </c>
      <c r="C375" s="50" t="s">
        <v>772</v>
      </c>
      <c r="D375" s="242">
        <v>0</v>
      </c>
      <c r="E375" s="313"/>
      <c r="F375" s="52" t="str">
        <f t="shared" si="81"/>
        <v>-</v>
      </c>
    </row>
    <row r="376" spans="1:6" ht="12.75" customHeight="1" x14ac:dyDescent="0.2">
      <c r="A376" s="53">
        <v>4227</v>
      </c>
      <c r="B376" s="232" t="s">
        <v>686</v>
      </c>
      <c r="C376" s="50" t="s">
        <v>773</v>
      </c>
      <c r="D376" s="242">
        <v>540585.30000000005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1488.87</v>
      </c>
      <c r="E383" s="51">
        <f t="shared" si="103"/>
        <v>0</v>
      </c>
      <c r="F383" s="52">
        <f t="shared" si="81"/>
        <v>0</v>
      </c>
    </row>
    <row r="384" spans="1:6" ht="12.75" customHeight="1" x14ac:dyDescent="0.2">
      <c r="A384" s="53">
        <v>4241</v>
      </c>
      <c r="B384" s="85" t="s">
        <v>783</v>
      </c>
      <c r="C384" s="50" t="s">
        <v>784</v>
      </c>
      <c r="D384" s="242">
        <v>1488.87</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2366465.42</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2366465.42</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1547245.52</v>
      </c>
      <c r="E402" s="51">
        <f t="shared" si="109"/>
        <v>74934.490000000005</v>
      </c>
      <c r="F402" s="52">
        <f t="shared" si="81"/>
        <v>4.8430898025802662</v>
      </c>
    </row>
    <row r="403" spans="1:6" ht="12.75" customHeight="1" x14ac:dyDescent="0.2">
      <c r="A403" s="53">
        <v>451</v>
      </c>
      <c r="B403" s="85" t="s">
        <v>811</v>
      </c>
      <c r="C403" s="50" t="s">
        <v>812</v>
      </c>
      <c r="D403" s="242">
        <v>1547245.52</v>
      </c>
      <c r="E403" s="313">
        <v>74934.490000000005</v>
      </c>
      <c r="F403" s="52">
        <f t="shared" si="81"/>
        <v>4.8430898025802662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5505804.2000000002</v>
      </c>
      <c r="E408" s="51">
        <f t="shared" si="111"/>
        <v>81867.22</v>
      </c>
      <c r="F408" s="52">
        <f t="shared" si="81"/>
        <v>1.4869257428369864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610120.11</v>
      </c>
      <c r="E410" s="313">
        <v>6115924.3099999996</v>
      </c>
      <c r="F410" s="52">
        <f t="shared" si="81"/>
        <v>1002.4131658272991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8901616.3300000019</v>
      </c>
      <c r="E412" s="51">
        <f>E6+E298</f>
        <v>5087700.8599999994</v>
      </c>
      <c r="F412" s="52">
        <f t="shared" si="81"/>
        <v>57.154798312903679</v>
      </c>
    </row>
    <row r="413" spans="1:6" ht="12.75" customHeight="1" x14ac:dyDescent="0.2">
      <c r="A413" s="53" t="s">
        <v>608</v>
      </c>
      <c r="B413" s="85" t="s">
        <v>831</v>
      </c>
      <c r="C413" s="50" t="s">
        <v>832</v>
      </c>
      <c r="D413" s="51">
        <f t="shared" ref="D413:E413" si="112">D289+D350</f>
        <v>9985501.3499999996</v>
      </c>
      <c r="E413" s="51">
        <f t="shared" si="112"/>
        <v>3747429.6300000008</v>
      </c>
      <c r="F413" s="52">
        <f t="shared" si="81"/>
        <v>37.528707860021484</v>
      </c>
    </row>
    <row r="414" spans="1:6" ht="12.75" customHeight="1" x14ac:dyDescent="0.2">
      <c r="A414" s="53" t="s">
        <v>608</v>
      </c>
      <c r="B414" s="85" t="s">
        <v>833</v>
      </c>
      <c r="C414" s="50" t="s">
        <v>834</v>
      </c>
      <c r="D414" s="51">
        <f t="shared" ref="D414:E414" si="113">IF(D412&gt;=D413,D412-D413,0)</f>
        <v>0</v>
      </c>
      <c r="E414" s="51">
        <f t="shared" si="113"/>
        <v>1340271.2299999986</v>
      </c>
      <c r="F414" s="52" t="str">
        <f t="shared" si="81"/>
        <v>-</v>
      </c>
    </row>
    <row r="415" spans="1:6" ht="12.75" customHeight="1" x14ac:dyDescent="0.2">
      <c r="A415" s="53" t="s">
        <v>608</v>
      </c>
      <c r="B415" s="85" t="s">
        <v>835</v>
      </c>
      <c r="C415" s="50" t="s">
        <v>836</v>
      </c>
      <c r="D415" s="51">
        <f t="shared" ref="D415:E415" si="114">IF(D413&gt;=D412,D413-D412,0)</f>
        <v>1083885.0199999977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244289.03999999998</v>
      </c>
      <c r="E417" s="51">
        <f t="shared" si="116"/>
        <v>1328174.0599999996</v>
      </c>
      <c r="F417" s="52">
        <f t="shared" si="81"/>
        <v>543.68958181668722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7" t="s">
        <v>845</v>
      </c>
      <c r="B419" s="358"/>
      <c r="C419" s="219"/>
      <c r="D419" s="58"/>
      <c r="E419" s="58"/>
      <c r="F419" s="59"/>
    </row>
    <row r="420" spans="1:6" ht="12.75" customHeight="1" x14ac:dyDescent="0.2">
      <c r="A420" s="53">
        <v>8</v>
      </c>
      <c r="B420" s="85" t="s">
        <v>846</v>
      </c>
      <c r="C420" s="50" t="s">
        <v>847</v>
      </c>
      <c r="D420" s="51">
        <f t="shared" ref="D420:E420" si="118">D421+D459+D472+D484+D515</f>
        <v>1990842.13</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1990842.13</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1990842.13</v>
      </c>
      <c r="E495" s="51">
        <f t="shared" si="140"/>
        <v>0</v>
      </c>
      <c r="F495" s="52">
        <f t="shared" si="119"/>
        <v>0</v>
      </c>
    </row>
    <row r="496" spans="1:6" ht="12.75" customHeight="1" x14ac:dyDescent="0.2">
      <c r="A496" s="53">
        <v>8443</v>
      </c>
      <c r="B496" s="85" t="s">
        <v>998</v>
      </c>
      <c r="C496" s="50" t="s">
        <v>999</v>
      </c>
      <c r="D496" s="242">
        <v>1990842.13</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1990842.13</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1990842.13</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1990842.13</v>
      </c>
      <c r="F605" s="52" t="str">
        <f t="shared" si="119"/>
        <v>-</v>
      </c>
    </row>
    <row r="606" spans="1:6" ht="24" x14ac:dyDescent="0.2">
      <c r="A606" s="53">
        <v>5443</v>
      </c>
      <c r="B606" s="85" t="s">
        <v>1209</v>
      </c>
      <c r="C606" s="50" t="s">
        <v>1210</v>
      </c>
      <c r="D606" s="242">
        <v>0</v>
      </c>
      <c r="E606" s="313">
        <v>1990842.13</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1990842.13</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1990842.13</v>
      </c>
      <c r="F636" s="52" t="str">
        <f t="shared" si="119"/>
        <v>-</v>
      </c>
    </row>
    <row r="637" spans="1:6" ht="12.75" customHeight="1" x14ac:dyDescent="0.2">
      <c r="A637" s="53">
        <v>92213</v>
      </c>
      <c r="B637" s="85" t="s">
        <v>1271</v>
      </c>
      <c r="C637" s="50" t="s">
        <v>1272</v>
      </c>
      <c r="D637" s="242">
        <v>0</v>
      </c>
      <c r="E637" s="313">
        <v>1990842.13</v>
      </c>
      <c r="F637" s="52" t="str">
        <f t="shared" si="119"/>
        <v>-</v>
      </c>
    </row>
    <row r="638" spans="1:6" ht="12.75" customHeight="1" x14ac:dyDescent="0.2">
      <c r="A638" s="53">
        <v>92223</v>
      </c>
      <c r="B638" s="85" t="s">
        <v>1273</v>
      </c>
      <c r="C638" s="50" t="s">
        <v>1274</v>
      </c>
      <c r="D638" s="242">
        <v>0</v>
      </c>
      <c r="E638" s="313">
        <v>0</v>
      </c>
      <c r="F638" s="52" t="str">
        <f t="shared" si="119"/>
        <v>-</v>
      </c>
    </row>
    <row r="639" spans="1:6" ht="12.75" customHeight="1" x14ac:dyDescent="0.2">
      <c r="A639" s="53" t="s">
        <v>608</v>
      </c>
      <c r="B639" s="85" t="s">
        <v>1275</v>
      </c>
      <c r="C639" s="50" t="s">
        <v>1276</v>
      </c>
      <c r="D639" s="51">
        <f t="shared" ref="D639:E639" si="180">D412+D420</f>
        <v>10892458.460000001</v>
      </c>
      <c r="E639" s="51">
        <f t="shared" si="180"/>
        <v>5087700.8599999994</v>
      </c>
      <c r="F639" s="52">
        <f t="shared" si="119"/>
        <v>46.708471541878147</v>
      </c>
    </row>
    <row r="640" spans="1:6" ht="12.75" customHeight="1" x14ac:dyDescent="0.2">
      <c r="A640" s="53" t="s">
        <v>608</v>
      </c>
      <c r="B640" s="85" t="s">
        <v>1277</v>
      </c>
      <c r="C640" s="50" t="s">
        <v>1278</v>
      </c>
      <c r="D640" s="51">
        <f t="shared" ref="D640:E640" si="181">D413+D528</f>
        <v>9985501.3499999996</v>
      </c>
      <c r="E640" s="51">
        <f t="shared" si="181"/>
        <v>5738271.7600000007</v>
      </c>
      <c r="F640" s="52">
        <f t="shared" si="119"/>
        <v>57.466035593696063</v>
      </c>
    </row>
    <row r="641" spans="1:6" ht="12.75" customHeight="1" x14ac:dyDescent="0.2">
      <c r="A641" s="53" t="s">
        <v>608</v>
      </c>
      <c r="B641" s="85" t="s">
        <v>1279</v>
      </c>
      <c r="C641" s="50" t="s">
        <v>1280</v>
      </c>
      <c r="D641" s="51">
        <f t="shared" ref="D641:E641" si="182">IF(D639&gt;=D640,D639-D640,0)</f>
        <v>906957.11000000127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650570.9000000013</v>
      </c>
      <c r="F642" s="52" t="str">
        <f t="shared" si="119"/>
        <v>-</v>
      </c>
    </row>
    <row r="643" spans="1:6" ht="24" x14ac:dyDescent="0.2">
      <c r="A643" s="60" t="s">
        <v>1283</v>
      </c>
      <c r="B643" s="85" t="s">
        <v>1284</v>
      </c>
      <c r="C643" s="61" t="s">
        <v>1283</v>
      </c>
      <c r="D643" s="51">
        <f t="shared" ref="D643:E643" si="184">IF(D416-D417+D637-D638&gt;=0,D416-D417+D637-D638,0)</f>
        <v>0</v>
      </c>
      <c r="E643" s="51">
        <f t="shared" si="184"/>
        <v>662668.0700000003</v>
      </c>
      <c r="F643" s="52" t="str">
        <f t="shared" si="119"/>
        <v>-</v>
      </c>
    </row>
    <row r="644" spans="1:6" ht="24" x14ac:dyDescent="0.2">
      <c r="A644" s="60" t="s">
        <v>1285</v>
      </c>
      <c r="B644" s="85" t="s">
        <v>1286</v>
      </c>
      <c r="C644" s="61" t="s">
        <v>1285</v>
      </c>
      <c r="D644" s="51">
        <f t="shared" ref="D644:E644" si="185">IF(D417-D416+D638-D637&gt;=0,D417-D416+D638-D637,0)</f>
        <v>244289.03999999998</v>
      </c>
      <c r="E644" s="51">
        <f t="shared" si="185"/>
        <v>0</v>
      </c>
      <c r="F644" s="52">
        <f t="shared" si="119"/>
        <v>0</v>
      </c>
    </row>
    <row r="645" spans="1:6" ht="24" x14ac:dyDescent="0.2">
      <c r="A645" s="53" t="s">
        <v>608</v>
      </c>
      <c r="B645" s="85" t="s">
        <v>1287</v>
      </c>
      <c r="C645" s="50" t="s">
        <v>1288</v>
      </c>
      <c r="D645" s="51">
        <f t="shared" ref="D645:E645" si="186">IF(D641+D643-D642-D644&gt;=0,D641+D643-D642-D644,0)</f>
        <v>662668.07000000123</v>
      </c>
      <c r="E645" s="51">
        <f t="shared" si="186"/>
        <v>12097.169999998994</v>
      </c>
      <c r="F645" s="52">
        <f t="shared" si="119"/>
        <v>1.8255248061067695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7" t="s">
        <v>1293</v>
      </c>
      <c r="B648" s="358"/>
      <c r="C648" s="219"/>
      <c r="D648" s="58"/>
      <c r="E648" s="58"/>
      <c r="F648" s="59"/>
    </row>
    <row r="649" spans="1:6" ht="12.75" customHeight="1" x14ac:dyDescent="0.2">
      <c r="A649" s="53">
        <v>11</v>
      </c>
      <c r="B649" s="85" t="s">
        <v>1294</v>
      </c>
      <c r="C649" s="50" t="s">
        <v>1295</v>
      </c>
      <c r="D649" s="242">
        <v>83532.23</v>
      </c>
      <c r="E649" s="313">
        <v>845775.9</v>
      </c>
      <c r="F649" s="52">
        <f t="shared" ref="F649:F724" si="188">IF(D649&lt;&gt;0,IF(E649/D649&gt;=100,"&gt;&gt;100",E649/D649*100),"-")</f>
        <v>1012.5144510089101</v>
      </c>
    </row>
    <row r="650" spans="1:6" ht="12.75" customHeight="1" x14ac:dyDescent="0.2">
      <c r="A650" s="53" t="s">
        <v>1296</v>
      </c>
      <c r="B650" s="85" t="s">
        <v>1297</v>
      </c>
      <c r="C650" s="50" t="s">
        <v>1296</v>
      </c>
      <c r="D650" s="242">
        <v>15972096.43</v>
      </c>
      <c r="E650" s="313">
        <v>4783343.0199999996</v>
      </c>
      <c r="F650" s="52">
        <f t="shared" si="188"/>
        <v>29.948122595951542</v>
      </c>
    </row>
    <row r="651" spans="1:6" ht="12.75" customHeight="1" x14ac:dyDescent="0.2">
      <c r="A651" s="53" t="s">
        <v>1298</v>
      </c>
      <c r="B651" s="85" t="s">
        <v>1299</v>
      </c>
      <c r="C651" s="50" t="s">
        <v>1298</v>
      </c>
      <c r="D651" s="242">
        <v>15209852.76</v>
      </c>
      <c r="E651" s="313">
        <v>5559490.1500000004</v>
      </c>
      <c r="F651" s="52">
        <f t="shared" si="188"/>
        <v>36.551899862047051</v>
      </c>
    </row>
    <row r="652" spans="1:6" ht="24" x14ac:dyDescent="0.2">
      <c r="A652" s="53">
        <v>11</v>
      </c>
      <c r="B652" s="85" t="s">
        <v>1300</v>
      </c>
      <c r="C652" s="50" t="s">
        <v>1301</v>
      </c>
      <c r="D652" s="51">
        <f t="shared" ref="D652:E652" si="189">+D649+D650-D651</f>
        <v>845775.90000000037</v>
      </c>
      <c r="E652" s="51">
        <f t="shared" si="189"/>
        <v>69628.769999999553</v>
      </c>
      <c r="F652" s="52">
        <f t="shared" si="188"/>
        <v>8.2325318089578481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88</v>
      </c>
      <c r="E654" s="262">
        <v>79</v>
      </c>
      <c r="F654" s="52">
        <f t="shared" si="188"/>
        <v>89.772727272727266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80</v>
      </c>
      <c r="E656" s="262">
        <v>73</v>
      </c>
      <c r="F656" s="52">
        <f t="shared" si="188"/>
        <v>91.25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1630748.65</v>
      </c>
      <c r="E675" s="313">
        <v>2154721.84</v>
      </c>
      <c r="F675" s="52">
        <f t="shared" si="188"/>
        <v>132.13083696252025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6264395.7300000004</v>
      </c>
      <c r="E694" s="313">
        <v>2325173.2599999998</v>
      </c>
      <c r="F694" s="52">
        <f t="shared" si="188"/>
        <v>37.11727930700188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32236</v>
      </c>
      <c r="E710" s="313">
        <v>35479.42</v>
      </c>
      <c r="F710" s="52">
        <f t="shared" si="188"/>
        <v>110.06148405509369</v>
      </c>
    </row>
    <row r="711" spans="1:6" ht="12.75" customHeight="1" x14ac:dyDescent="0.2">
      <c r="A711" s="53">
        <v>65265</v>
      </c>
      <c r="B711" s="85" t="s">
        <v>1404</v>
      </c>
      <c r="C711" s="50" t="s">
        <v>1405</v>
      </c>
      <c r="D711" s="242">
        <v>0</v>
      </c>
      <c r="E711" s="313"/>
      <c r="F711" s="52" t="str">
        <f t="shared" si="188"/>
        <v>-</v>
      </c>
    </row>
    <row r="712" spans="1:6" ht="12.75" customHeight="1" x14ac:dyDescent="0.2">
      <c r="A712" s="53" t="s">
        <v>1406</v>
      </c>
      <c r="B712" s="85" t="s">
        <v>1407</v>
      </c>
      <c r="C712" s="50" t="s">
        <v>1406</v>
      </c>
      <c r="D712" s="242">
        <v>0</v>
      </c>
      <c r="E712" s="313"/>
      <c r="F712" s="52" t="str">
        <f t="shared" si="188"/>
        <v>-</v>
      </c>
    </row>
    <row r="713" spans="1:6" ht="24" x14ac:dyDescent="0.2">
      <c r="A713" s="53">
        <v>66341</v>
      </c>
      <c r="B713" s="85" t="s">
        <v>1408</v>
      </c>
      <c r="C713" s="54">
        <v>66341</v>
      </c>
      <c r="D713" s="242">
        <v>0</v>
      </c>
      <c r="E713" s="313"/>
      <c r="F713" s="52" t="str">
        <f t="shared" si="188"/>
        <v>-</v>
      </c>
    </row>
    <row r="714" spans="1:6" ht="24" x14ac:dyDescent="0.2">
      <c r="A714" s="53">
        <v>66342</v>
      </c>
      <c r="B714" s="85" t="s">
        <v>1409</v>
      </c>
      <c r="C714" s="54">
        <v>66342</v>
      </c>
      <c r="D714" s="242">
        <v>0</v>
      </c>
      <c r="E714" s="313"/>
      <c r="F714" s="52" t="str">
        <f t="shared" si="188"/>
        <v>-</v>
      </c>
    </row>
    <row r="715" spans="1:6" ht="24" x14ac:dyDescent="0.2">
      <c r="A715" s="53">
        <v>66343</v>
      </c>
      <c r="B715" s="85" t="s">
        <v>1410</v>
      </c>
      <c r="C715" s="54">
        <v>66343</v>
      </c>
      <c r="D715" s="242">
        <v>0</v>
      </c>
      <c r="E715" s="313"/>
      <c r="F715" s="52" t="str">
        <f t="shared" si="188"/>
        <v>-</v>
      </c>
    </row>
    <row r="716" spans="1:6" ht="12.75" customHeight="1" x14ac:dyDescent="0.2">
      <c r="A716" s="53">
        <v>31214</v>
      </c>
      <c r="B716" s="85" t="s">
        <v>1411</v>
      </c>
      <c r="C716" s="50" t="s">
        <v>1412</v>
      </c>
      <c r="D716" s="242">
        <v>0</v>
      </c>
      <c r="E716" s="313"/>
      <c r="F716" s="52" t="str">
        <f t="shared" si="188"/>
        <v>-</v>
      </c>
    </row>
    <row r="717" spans="1:6" ht="12.75" customHeight="1" x14ac:dyDescent="0.2">
      <c r="A717" s="53">
        <v>31215</v>
      </c>
      <c r="B717" s="85" t="s">
        <v>1413</v>
      </c>
      <c r="C717" s="50" t="s">
        <v>1414</v>
      </c>
      <c r="D717" s="242">
        <v>7205.46</v>
      </c>
      <c r="E717" s="313">
        <v>3972.96</v>
      </c>
      <c r="F717" s="52">
        <f t="shared" si="188"/>
        <v>55.138186874953163</v>
      </c>
    </row>
    <row r="718" spans="1:6" ht="12.75" customHeight="1" x14ac:dyDescent="0.2">
      <c r="A718" s="53">
        <v>32121</v>
      </c>
      <c r="B718" s="85" t="s">
        <v>1415</v>
      </c>
      <c r="C718" s="50" t="s">
        <v>1416</v>
      </c>
      <c r="D718" s="242">
        <v>51369.34</v>
      </c>
      <c r="E718" s="313">
        <v>50759.65</v>
      </c>
      <c r="F718" s="52">
        <f t="shared" si="188"/>
        <v>98.813124716027119</v>
      </c>
    </row>
    <row r="719" spans="1:6" ht="12.75" customHeight="1" x14ac:dyDescent="0.2">
      <c r="A719" s="53" t="s">
        <v>1417</v>
      </c>
      <c r="B719" s="85" t="s">
        <v>1418</v>
      </c>
      <c r="C719" s="50" t="s">
        <v>1417</v>
      </c>
      <c r="D719" s="242">
        <v>0</v>
      </c>
      <c r="E719" s="313"/>
      <c r="F719" s="52" t="str">
        <f t="shared" si="188"/>
        <v>-</v>
      </c>
    </row>
    <row r="720" spans="1:6" ht="12.75" customHeight="1" x14ac:dyDescent="0.2">
      <c r="A720" s="53" t="s">
        <v>1419</v>
      </c>
      <c r="B720" s="85" t="s">
        <v>1420</v>
      </c>
      <c r="C720" s="50" t="s">
        <v>1419</v>
      </c>
      <c r="D720" s="242">
        <v>47</v>
      </c>
      <c r="E720" s="313">
        <v>4936.28</v>
      </c>
      <c r="F720" s="52" t="str">
        <f t="shared" si="188"/>
        <v>&gt;&gt;100</v>
      </c>
    </row>
    <row r="721" spans="1:6" ht="12.75" customHeight="1" x14ac:dyDescent="0.2">
      <c r="A721" s="53" t="s">
        <v>1421</v>
      </c>
      <c r="B721" s="85" t="s">
        <v>1422</v>
      </c>
      <c r="C721" s="50" t="s">
        <v>1421</v>
      </c>
      <c r="D721" s="242">
        <v>1074.45</v>
      </c>
      <c r="E721" s="313">
        <v>719.99</v>
      </c>
      <c r="F721" s="52">
        <f t="shared" si="188"/>
        <v>67.010098189771512</v>
      </c>
    </row>
    <row r="722" spans="1:6" ht="12.75" customHeight="1" x14ac:dyDescent="0.2">
      <c r="A722" s="53" t="s">
        <v>1423</v>
      </c>
      <c r="B722" s="85" t="s">
        <v>1424</v>
      </c>
      <c r="C722" s="50" t="s">
        <v>1423</v>
      </c>
      <c r="D722" s="242">
        <v>26159.05</v>
      </c>
      <c r="E722" s="313">
        <v>34234.06</v>
      </c>
      <c r="F722" s="52">
        <f t="shared" si="188"/>
        <v>130.86889623285251</v>
      </c>
    </row>
    <row r="723" spans="1:6" ht="12.75" customHeight="1" x14ac:dyDescent="0.2">
      <c r="A723" s="53" t="s">
        <v>1425</v>
      </c>
      <c r="B723" s="85" t="s">
        <v>1426</v>
      </c>
      <c r="C723" s="50" t="s">
        <v>1425</v>
      </c>
      <c r="D723" s="242">
        <v>313.41000000000003</v>
      </c>
      <c r="E723" s="313"/>
      <c r="F723" s="52">
        <f t="shared" si="188"/>
        <v>0</v>
      </c>
    </row>
    <row r="724" spans="1:6" ht="12.75" customHeight="1" x14ac:dyDescent="0.2">
      <c r="A724" s="53" t="s">
        <v>1427</v>
      </c>
      <c r="B724" s="85" t="s">
        <v>1428</v>
      </c>
      <c r="C724" s="50" t="s">
        <v>1427</v>
      </c>
      <c r="D724" s="242">
        <v>0</v>
      </c>
      <c r="E724" s="313"/>
      <c r="F724" s="52" t="str">
        <f t="shared" si="188"/>
        <v>-</v>
      </c>
    </row>
    <row r="725" spans="1:6" ht="12.75" customHeight="1" x14ac:dyDescent="0.2">
      <c r="A725" s="53">
        <v>32911</v>
      </c>
      <c r="B725" s="85" t="s">
        <v>1429</v>
      </c>
      <c r="C725" s="50" t="s">
        <v>1430</v>
      </c>
      <c r="D725" s="242">
        <v>0</v>
      </c>
      <c r="E725" s="313"/>
      <c r="F725" s="52" t="str">
        <f t="shared" ref="F725:F979" si="190">IF(D725&lt;&gt;0,IF(E725/D725&gt;=100,"&gt;&gt;100",E725/D725*100),"-")</f>
        <v>-</v>
      </c>
    </row>
    <row r="726" spans="1:6" ht="12.75" customHeight="1" x14ac:dyDescent="0.2">
      <c r="A726" s="53" t="s">
        <v>1431</v>
      </c>
      <c r="B726" s="85" t="s">
        <v>1432</v>
      </c>
      <c r="C726" s="50" t="s">
        <v>1431</v>
      </c>
      <c r="D726" s="242">
        <v>0</v>
      </c>
      <c r="E726" s="313"/>
      <c r="F726" s="52" t="str">
        <f t="shared" si="190"/>
        <v>-</v>
      </c>
    </row>
    <row r="727" spans="1:6" ht="12.75" customHeight="1" x14ac:dyDescent="0.2">
      <c r="A727" s="53">
        <v>34111</v>
      </c>
      <c r="B727" s="85" t="s">
        <v>1433</v>
      </c>
      <c r="C727" s="50" t="s">
        <v>1434</v>
      </c>
      <c r="D727" s="242">
        <v>0</v>
      </c>
      <c r="E727" s="313"/>
      <c r="F727" s="52" t="str">
        <f t="shared" si="190"/>
        <v>-</v>
      </c>
    </row>
    <row r="728" spans="1:6" ht="12.75" customHeight="1" x14ac:dyDescent="0.2">
      <c r="A728" s="53">
        <v>34112</v>
      </c>
      <c r="B728" s="85" t="s">
        <v>1435</v>
      </c>
      <c r="C728" s="50" t="s">
        <v>1436</v>
      </c>
      <c r="D728" s="242">
        <v>0</v>
      </c>
      <c r="E728" s="313"/>
      <c r="F728" s="52" t="str">
        <f t="shared" si="190"/>
        <v>-</v>
      </c>
    </row>
    <row r="729" spans="1:6" ht="12.75" customHeight="1" x14ac:dyDescent="0.2">
      <c r="A729" s="53">
        <v>34121</v>
      </c>
      <c r="B729" s="85" t="s">
        <v>1437</v>
      </c>
      <c r="C729" s="50" t="s">
        <v>1438</v>
      </c>
      <c r="D729" s="242">
        <v>0</v>
      </c>
      <c r="E729" s="313"/>
      <c r="F729" s="52" t="str">
        <f t="shared" si="190"/>
        <v>-</v>
      </c>
    </row>
    <row r="730" spans="1:6" ht="12.75" customHeight="1" x14ac:dyDescent="0.2">
      <c r="A730" s="53">
        <v>34122</v>
      </c>
      <c r="B730" s="85" t="s">
        <v>1439</v>
      </c>
      <c r="C730" s="50" t="s">
        <v>1440</v>
      </c>
      <c r="D730" s="242">
        <v>0</v>
      </c>
      <c r="E730" s="313"/>
      <c r="F730" s="52" t="str">
        <f t="shared" si="190"/>
        <v>-</v>
      </c>
    </row>
    <row r="731" spans="1:6" ht="12.75" customHeight="1" x14ac:dyDescent="0.2">
      <c r="A731" s="53">
        <v>34131</v>
      </c>
      <c r="B731" s="85" t="s">
        <v>1441</v>
      </c>
      <c r="C731" s="50" t="s">
        <v>1442</v>
      </c>
      <c r="D731" s="242">
        <v>0</v>
      </c>
      <c r="E731" s="313"/>
      <c r="F731" s="52" t="str">
        <f t="shared" si="190"/>
        <v>-</v>
      </c>
    </row>
    <row r="732" spans="1:6" ht="12.75" customHeight="1" x14ac:dyDescent="0.2">
      <c r="A732" s="53">
        <v>34132</v>
      </c>
      <c r="B732" s="85" t="s">
        <v>1443</v>
      </c>
      <c r="C732" s="50" t="s">
        <v>1444</v>
      </c>
      <c r="D732" s="242">
        <v>0</v>
      </c>
      <c r="E732" s="313"/>
      <c r="F732" s="52" t="str">
        <f t="shared" si="190"/>
        <v>-</v>
      </c>
    </row>
    <row r="733" spans="1:6" ht="12.75" customHeight="1" x14ac:dyDescent="0.2">
      <c r="A733" s="53">
        <v>34191</v>
      </c>
      <c r="B733" s="85" t="s">
        <v>1445</v>
      </c>
      <c r="C733" s="50" t="s">
        <v>1446</v>
      </c>
      <c r="D733" s="242">
        <v>0</v>
      </c>
      <c r="E733" s="313"/>
      <c r="F733" s="52" t="str">
        <f t="shared" si="190"/>
        <v>-</v>
      </c>
    </row>
    <row r="734" spans="1:6" ht="12.75" customHeight="1" x14ac:dyDescent="0.2">
      <c r="A734" s="53">
        <v>34192</v>
      </c>
      <c r="B734" s="85" t="s">
        <v>1447</v>
      </c>
      <c r="C734" s="50" t="s">
        <v>1448</v>
      </c>
      <c r="D734" s="242">
        <v>0</v>
      </c>
      <c r="E734" s="313"/>
      <c r="F734" s="52" t="str">
        <f t="shared" si="190"/>
        <v>-</v>
      </c>
    </row>
    <row r="735" spans="1:6" ht="12.75" customHeight="1" x14ac:dyDescent="0.2">
      <c r="A735" s="53">
        <v>34213</v>
      </c>
      <c r="B735" s="85" t="s">
        <v>1449</v>
      </c>
      <c r="C735" s="50" t="s">
        <v>1450</v>
      </c>
      <c r="D735" s="242">
        <v>0</v>
      </c>
      <c r="E735" s="313"/>
      <c r="F735" s="52" t="str">
        <f t="shared" si="190"/>
        <v>-</v>
      </c>
    </row>
    <row r="736" spans="1:6" ht="12.75" customHeight="1" x14ac:dyDescent="0.2">
      <c r="A736" s="53">
        <v>34214</v>
      </c>
      <c r="B736" s="85" t="s">
        <v>1451</v>
      </c>
      <c r="C736" s="50" t="s">
        <v>1452</v>
      </c>
      <c r="D736" s="242">
        <v>0</v>
      </c>
      <c r="E736" s="313"/>
      <c r="F736" s="52" t="str">
        <f t="shared" si="190"/>
        <v>-</v>
      </c>
    </row>
    <row r="737" spans="1:6" ht="12.75" customHeight="1" x14ac:dyDescent="0.2">
      <c r="A737" s="53">
        <v>34215</v>
      </c>
      <c r="B737" s="85" t="s">
        <v>1453</v>
      </c>
      <c r="C737" s="50" t="s">
        <v>1454</v>
      </c>
      <c r="D737" s="242">
        <v>0</v>
      </c>
      <c r="E737" s="313"/>
      <c r="F737" s="52" t="str">
        <f t="shared" si="190"/>
        <v>-</v>
      </c>
    </row>
    <row r="738" spans="1:6" ht="12.75" customHeight="1" x14ac:dyDescent="0.2">
      <c r="A738" s="53">
        <v>34216</v>
      </c>
      <c r="B738" s="85" t="s">
        <v>1455</v>
      </c>
      <c r="C738" s="50" t="s">
        <v>1456</v>
      </c>
      <c r="D738" s="242">
        <v>0</v>
      </c>
      <c r="E738" s="313"/>
      <c r="F738" s="52" t="str">
        <f t="shared" si="190"/>
        <v>-</v>
      </c>
    </row>
    <row r="739" spans="1:6" ht="12.75" customHeight="1" x14ac:dyDescent="0.2">
      <c r="A739" s="53">
        <v>34222</v>
      </c>
      <c r="B739" s="85" t="s">
        <v>1457</v>
      </c>
      <c r="C739" s="50" t="s">
        <v>1458</v>
      </c>
      <c r="D739" s="242">
        <v>0</v>
      </c>
      <c r="E739" s="313"/>
      <c r="F739" s="52" t="str">
        <f t="shared" si="190"/>
        <v>-</v>
      </c>
    </row>
    <row r="740" spans="1:6" ht="12.75" customHeight="1" x14ac:dyDescent="0.2">
      <c r="A740" s="53">
        <v>34223</v>
      </c>
      <c r="B740" s="85" t="s">
        <v>1459</v>
      </c>
      <c r="C740" s="50" t="s">
        <v>1460</v>
      </c>
      <c r="D740" s="242">
        <v>0</v>
      </c>
      <c r="E740" s="313"/>
      <c r="F740" s="52" t="str">
        <f t="shared" si="190"/>
        <v>-</v>
      </c>
    </row>
    <row r="741" spans="1:6" ht="24" x14ac:dyDescent="0.2">
      <c r="A741" s="53">
        <v>34224</v>
      </c>
      <c r="B741" s="85" t="s">
        <v>1461</v>
      </c>
      <c r="C741" s="50" t="s">
        <v>1462</v>
      </c>
      <c r="D741" s="242">
        <v>0</v>
      </c>
      <c r="E741" s="313"/>
      <c r="F741" s="52" t="str">
        <f t="shared" si="190"/>
        <v>-</v>
      </c>
    </row>
    <row r="742" spans="1:6" ht="24" x14ac:dyDescent="0.2">
      <c r="A742" s="53">
        <v>34233</v>
      </c>
      <c r="B742" s="85" t="s">
        <v>1463</v>
      </c>
      <c r="C742" s="50" t="s">
        <v>1464</v>
      </c>
      <c r="D742" s="242">
        <v>17044.91</v>
      </c>
      <c r="E742" s="313">
        <v>13567.01</v>
      </c>
      <c r="F742" s="52">
        <f t="shared" si="190"/>
        <v>79.595668149611825</v>
      </c>
    </row>
    <row r="743" spans="1:6" ht="24" x14ac:dyDescent="0.2">
      <c r="A743" s="53">
        <v>34234</v>
      </c>
      <c r="B743" s="232" t="s">
        <v>1465</v>
      </c>
      <c r="C743" s="50" t="s">
        <v>1466</v>
      </c>
      <c r="D743" s="242">
        <v>0</v>
      </c>
      <c r="E743" s="313"/>
      <c r="F743" s="52" t="str">
        <f t="shared" si="190"/>
        <v>-</v>
      </c>
    </row>
    <row r="744" spans="1:6" ht="24" x14ac:dyDescent="0.2">
      <c r="A744" s="53">
        <v>34235</v>
      </c>
      <c r="B744" s="232" t="s">
        <v>1467</v>
      </c>
      <c r="C744" s="50" t="s">
        <v>1468</v>
      </c>
      <c r="D744" s="242">
        <v>0</v>
      </c>
      <c r="E744" s="313"/>
      <c r="F744" s="52" t="str">
        <f t="shared" si="190"/>
        <v>-</v>
      </c>
    </row>
    <row r="745" spans="1:6" ht="12.75" customHeight="1" x14ac:dyDescent="0.2">
      <c r="A745" s="53">
        <v>34236</v>
      </c>
      <c r="B745" s="85" t="s">
        <v>1469</v>
      </c>
      <c r="C745" s="50" t="s">
        <v>1470</v>
      </c>
      <c r="D745" s="242">
        <v>0</v>
      </c>
      <c r="E745" s="313"/>
      <c r="F745" s="52" t="str">
        <f t="shared" si="190"/>
        <v>-</v>
      </c>
    </row>
    <row r="746" spans="1:6" ht="12.75" customHeight="1" x14ac:dyDescent="0.2">
      <c r="A746" s="53">
        <v>34237</v>
      </c>
      <c r="B746" s="85" t="s">
        <v>1471</v>
      </c>
      <c r="C746" s="50" t="s">
        <v>1472</v>
      </c>
      <c r="D746" s="242">
        <v>0</v>
      </c>
      <c r="E746" s="313"/>
      <c r="F746" s="52" t="str">
        <f t="shared" si="190"/>
        <v>-</v>
      </c>
    </row>
    <row r="747" spans="1:6" ht="12.75" customHeight="1" x14ac:dyDescent="0.2">
      <c r="A747" s="53">
        <v>34238</v>
      </c>
      <c r="B747" s="85" t="s">
        <v>1473</v>
      </c>
      <c r="C747" s="50" t="s">
        <v>1474</v>
      </c>
      <c r="D747" s="242">
        <v>0</v>
      </c>
      <c r="E747" s="313"/>
      <c r="F747" s="52" t="str">
        <f t="shared" si="190"/>
        <v>-</v>
      </c>
    </row>
    <row r="748" spans="1:6" ht="24" x14ac:dyDescent="0.2">
      <c r="A748" s="53">
        <v>34273</v>
      </c>
      <c r="B748" s="85" t="s">
        <v>1475</v>
      </c>
      <c r="C748" s="50" t="s">
        <v>1476</v>
      </c>
      <c r="D748" s="242">
        <v>0</v>
      </c>
      <c r="E748" s="313"/>
      <c r="F748" s="52" t="str">
        <f t="shared" si="190"/>
        <v>-</v>
      </c>
    </row>
    <row r="749" spans="1:6" ht="12.75" customHeight="1" x14ac:dyDescent="0.2">
      <c r="A749" s="53">
        <v>34274</v>
      </c>
      <c r="B749" s="85" t="s">
        <v>1477</v>
      </c>
      <c r="C749" s="50" t="s">
        <v>1478</v>
      </c>
      <c r="D749" s="242">
        <v>0</v>
      </c>
      <c r="E749" s="313"/>
      <c r="F749" s="52" t="str">
        <f t="shared" si="190"/>
        <v>-</v>
      </c>
    </row>
    <row r="750" spans="1:6" ht="12.75" customHeight="1" x14ac:dyDescent="0.2">
      <c r="A750" s="53">
        <v>34275</v>
      </c>
      <c r="B750" s="85" t="s">
        <v>1479</v>
      </c>
      <c r="C750" s="50" t="s">
        <v>1480</v>
      </c>
      <c r="D750" s="242">
        <v>0</v>
      </c>
      <c r="E750" s="313"/>
      <c r="F750" s="52" t="str">
        <f t="shared" si="190"/>
        <v>-</v>
      </c>
    </row>
    <row r="751" spans="1:6" ht="12.75" customHeight="1" x14ac:dyDescent="0.2">
      <c r="A751" s="53">
        <v>34281</v>
      </c>
      <c r="B751" s="85" t="s">
        <v>1481</v>
      </c>
      <c r="C751" s="50" t="s">
        <v>1482</v>
      </c>
      <c r="D751" s="242">
        <v>0</v>
      </c>
      <c r="E751" s="313"/>
      <c r="F751" s="52" t="str">
        <f t="shared" si="190"/>
        <v>-</v>
      </c>
    </row>
    <row r="752" spans="1:6" ht="12.75" customHeight="1" x14ac:dyDescent="0.2">
      <c r="A752" s="53">
        <v>34282</v>
      </c>
      <c r="B752" s="85" t="s">
        <v>1483</v>
      </c>
      <c r="C752" s="50" t="s">
        <v>1484</v>
      </c>
      <c r="D752" s="242">
        <v>0</v>
      </c>
      <c r="E752" s="313"/>
      <c r="F752" s="52" t="str">
        <f t="shared" si="190"/>
        <v>-</v>
      </c>
    </row>
    <row r="753" spans="1:6" ht="12.75" customHeight="1" x14ac:dyDescent="0.2">
      <c r="A753" s="53">
        <v>34283</v>
      </c>
      <c r="B753" s="85" t="s">
        <v>1485</v>
      </c>
      <c r="C753" s="50" t="s">
        <v>1486</v>
      </c>
      <c r="D753" s="242">
        <v>0</v>
      </c>
      <c r="E753" s="313"/>
      <c r="F753" s="52" t="str">
        <f t="shared" si="190"/>
        <v>-</v>
      </c>
    </row>
    <row r="754" spans="1:6" ht="12.75" customHeight="1" x14ac:dyDescent="0.2">
      <c r="A754" s="53">
        <v>34284</v>
      </c>
      <c r="B754" s="85" t="s">
        <v>1487</v>
      </c>
      <c r="C754" s="50" t="s">
        <v>1488</v>
      </c>
      <c r="D754" s="242">
        <v>0</v>
      </c>
      <c r="E754" s="313"/>
      <c r="F754" s="52" t="str">
        <f t="shared" si="190"/>
        <v>-</v>
      </c>
    </row>
    <row r="755" spans="1:6" ht="12.75" customHeight="1" x14ac:dyDescent="0.2">
      <c r="A755" s="53">
        <v>34285</v>
      </c>
      <c r="B755" s="85" t="s">
        <v>1489</v>
      </c>
      <c r="C755" s="50" t="s">
        <v>1490</v>
      </c>
      <c r="D755" s="242">
        <v>0</v>
      </c>
      <c r="E755" s="313"/>
      <c r="F755" s="52" t="str">
        <f t="shared" si="190"/>
        <v>-</v>
      </c>
    </row>
    <row r="756" spans="1:6" ht="24" x14ac:dyDescent="0.2">
      <c r="A756" s="53">
        <v>34286</v>
      </c>
      <c r="B756" s="232" t="s">
        <v>1491</v>
      </c>
      <c r="C756" s="50" t="s">
        <v>1492</v>
      </c>
      <c r="D756" s="242">
        <v>0</v>
      </c>
      <c r="E756" s="313"/>
      <c r="F756" s="52" t="str">
        <f t="shared" si="190"/>
        <v>-</v>
      </c>
    </row>
    <row r="757" spans="1:6" ht="24" x14ac:dyDescent="0.2">
      <c r="A757" s="53">
        <v>34287</v>
      </c>
      <c r="B757" s="85" t="s">
        <v>1493</v>
      </c>
      <c r="C757" s="50" t="s">
        <v>1494</v>
      </c>
      <c r="D757" s="242">
        <v>0</v>
      </c>
      <c r="E757" s="313"/>
      <c r="F757" s="52" t="str">
        <f t="shared" si="190"/>
        <v>-</v>
      </c>
    </row>
    <row r="758" spans="1:6" ht="12.75" customHeight="1" x14ac:dyDescent="0.2">
      <c r="A758" s="53">
        <v>34341</v>
      </c>
      <c r="B758" s="85" t="s">
        <v>1495</v>
      </c>
      <c r="C758" s="50" t="s">
        <v>1496</v>
      </c>
      <c r="D758" s="242">
        <v>0</v>
      </c>
      <c r="E758" s="313"/>
      <c r="F758" s="52" t="str">
        <f t="shared" si="190"/>
        <v>-</v>
      </c>
    </row>
    <row r="759" spans="1:6" ht="12.75" customHeight="1" x14ac:dyDescent="0.2">
      <c r="A759" s="53">
        <v>35231</v>
      </c>
      <c r="B759" s="85" t="s">
        <v>1497</v>
      </c>
      <c r="C759" s="50" t="s">
        <v>1498</v>
      </c>
      <c r="D759" s="242">
        <v>0</v>
      </c>
      <c r="E759" s="313"/>
      <c r="F759" s="52" t="str">
        <f t="shared" si="190"/>
        <v>-</v>
      </c>
    </row>
    <row r="760" spans="1:6" ht="12.75" customHeight="1" x14ac:dyDescent="0.2">
      <c r="A760" s="53">
        <v>35232</v>
      </c>
      <c r="B760" s="85" t="s">
        <v>1499</v>
      </c>
      <c r="C760" s="50" t="s">
        <v>1500</v>
      </c>
      <c r="D760" s="242">
        <v>0</v>
      </c>
      <c r="E760" s="313"/>
      <c r="F760" s="52" t="str">
        <f t="shared" si="190"/>
        <v>-</v>
      </c>
    </row>
    <row r="761" spans="1:6" ht="12.75" customHeight="1" x14ac:dyDescent="0.2">
      <c r="A761" s="53">
        <v>36313</v>
      </c>
      <c r="B761" s="85" t="s">
        <v>1501</v>
      </c>
      <c r="C761" s="50" t="s">
        <v>1502</v>
      </c>
      <c r="D761" s="242">
        <v>0</v>
      </c>
      <c r="E761" s="313"/>
      <c r="F761" s="52" t="str">
        <f t="shared" si="190"/>
        <v>-</v>
      </c>
    </row>
    <row r="762" spans="1:6" ht="12.75" customHeight="1" x14ac:dyDescent="0.2">
      <c r="A762" s="53">
        <v>36314</v>
      </c>
      <c r="B762" s="85" t="s">
        <v>1503</v>
      </c>
      <c r="C762" s="50" t="s">
        <v>1504</v>
      </c>
      <c r="D762" s="242">
        <v>0</v>
      </c>
      <c r="E762" s="313"/>
      <c r="F762" s="52" t="str">
        <f t="shared" si="190"/>
        <v>-</v>
      </c>
    </row>
    <row r="763" spans="1:6" ht="12.75" customHeight="1" x14ac:dyDescent="0.2">
      <c r="A763" s="53">
        <v>36315</v>
      </c>
      <c r="B763" s="85" t="s">
        <v>1505</v>
      </c>
      <c r="C763" s="50" t="s">
        <v>1506</v>
      </c>
      <c r="D763" s="242">
        <v>0</v>
      </c>
      <c r="E763" s="313"/>
      <c r="F763" s="52" t="str">
        <f t="shared" si="190"/>
        <v>-</v>
      </c>
    </row>
    <row r="764" spans="1:6" ht="12.75" customHeight="1" x14ac:dyDescent="0.2">
      <c r="A764" s="53">
        <v>36316</v>
      </c>
      <c r="B764" s="85" t="s">
        <v>1507</v>
      </c>
      <c r="C764" s="50" t="s">
        <v>1508</v>
      </c>
      <c r="D764" s="242">
        <v>0</v>
      </c>
      <c r="E764" s="313"/>
      <c r="F764" s="52" t="str">
        <f t="shared" si="190"/>
        <v>-</v>
      </c>
    </row>
    <row r="765" spans="1:6" ht="12.75" customHeight="1" x14ac:dyDescent="0.2">
      <c r="A765" s="53">
        <v>36317</v>
      </c>
      <c r="B765" s="85" t="s">
        <v>1509</v>
      </c>
      <c r="C765" s="50" t="s">
        <v>1510</v>
      </c>
      <c r="D765" s="242">
        <v>0</v>
      </c>
      <c r="E765" s="313"/>
      <c r="F765" s="52" t="str">
        <f t="shared" si="190"/>
        <v>-</v>
      </c>
    </row>
    <row r="766" spans="1:6" ht="12.75" customHeight="1" x14ac:dyDescent="0.2">
      <c r="A766" s="53">
        <v>36318</v>
      </c>
      <c r="B766" s="85" t="s">
        <v>1511</v>
      </c>
      <c r="C766" s="50" t="s">
        <v>1512</v>
      </c>
      <c r="D766" s="242">
        <v>0</v>
      </c>
      <c r="E766" s="313"/>
      <c r="F766" s="52" t="str">
        <f t="shared" si="190"/>
        <v>-</v>
      </c>
    </row>
    <row r="767" spans="1:6" ht="24" x14ac:dyDescent="0.2">
      <c r="A767" s="53">
        <v>36319</v>
      </c>
      <c r="B767" s="232" t="s">
        <v>1513</v>
      </c>
      <c r="C767" s="50" t="s">
        <v>1514</v>
      </c>
      <c r="D767" s="242">
        <v>0</v>
      </c>
      <c r="E767" s="313"/>
      <c r="F767" s="52" t="str">
        <f t="shared" si="190"/>
        <v>-</v>
      </c>
    </row>
    <row r="768" spans="1:6" ht="12.75" customHeight="1" x14ac:dyDescent="0.2">
      <c r="A768" s="53">
        <v>36323</v>
      </c>
      <c r="B768" s="85" t="s">
        <v>1515</v>
      </c>
      <c r="C768" s="50" t="s">
        <v>1516</v>
      </c>
      <c r="D768" s="242">
        <v>0</v>
      </c>
      <c r="E768" s="313"/>
      <c r="F768" s="52" t="str">
        <f t="shared" si="190"/>
        <v>-</v>
      </c>
    </row>
    <row r="769" spans="1:6" ht="12.75" customHeight="1" x14ac:dyDescent="0.2">
      <c r="A769" s="53">
        <v>36324</v>
      </c>
      <c r="B769" s="85" t="s">
        <v>1517</v>
      </c>
      <c r="C769" s="50" t="s">
        <v>1518</v>
      </c>
      <c r="D769" s="242">
        <v>0</v>
      </c>
      <c r="E769" s="313"/>
      <c r="F769" s="52" t="str">
        <f t="shared" si="190"/>
        <v>-</v>
      </c>
    </row>
    <row r="770" spans="1:6" ht="12.75" customHeight="1" x14ac:dyDescent="0.2">
      <c r="A770" s="53">
        <v>36325</v>
      </c>
      <c r="B770" s="85" t="s">
        <v>1519</v>
      </c>
      <c r="C770" s="50" t="s">
        <v>1520</v>
      </c>
      <c r="D770" s="242">
        <v>0</v>
      </c>
      <c r="E770" s="313"/>
      <c r="F770" s="52" t="str">
        <f t="shared" si="190"/>
        <v>-</v>
      </c>
    </row>
    <row r="771" spans="1:6" ht="12.75" customHeight="1" x14ac:dyDescent="0.2">
      <c r="A771" s="53">
        <v>36326</v>
      </c>
      <c r="B771" s="85" t="s">
        <v>1521</v>
      </c>
      <c r="C771" s="50" t="s">
        <v>1522</v>
      </c>
      <c r="D771" s="242">
        <v>0</v>
      </c>
      <c r="E771" s="313"/>
      <c r="F771" s="52" t="str">
        <f t="shared" si="190"/>
        <v>-</v>
      </c>
    </row>
    <row r="772" spans="1:6" ht="12.75" customHeight="1" x14ac:dyDescent="0.2">
      <c r="A772" s="53">
        <v>36327</v>
      </c>
      <c r="B772" s="85" t="s">
        <v>1523</v>
      </c>
      <c r="C772" s="50" t="s">
        <v>1524</v>
      </c>
      <c r="D772" s="242">
        <v>0</v>
      </c>
      <c r="E772" s="313"/>
      <c r="F772" s="52" t="str">
        <f t="shared" si="190"/>
        <v>-</v>
      </c>
    </row>
    <row r="773" spans="1:6" ht="24" x14ac:dyDescent="0.2">
      <c r="A773" s="53">
        <v>36328</v>
      </c>
      <c r="B773" s="85" t="s">
        <v>1525</v>
      </c>
      <c r="C773" s="50" t="s">
        <v>1526</v>
      </c>
      <c r="D773" s="242">
        <v>0</v>
      </c>
      <c r="E773" s="313"/>
      <c r="F773" s="52" t="str">
        <f t="shared" si="190"/>
        <v>-</v>
      </c>
    </row>
    <row r="774" spans="1:6" ht="24" x14ac:dyDescent="0.2">
      <c r="A774" s="53">
        <v>36329</v>
      </c>
      <c r="B774" s="232" t="s">
        <v>1527</v>
      </c>
      <c r="C774" s="50" t="s">
        <v>1528</v>
      </c>
      <c r="D774" s="242">
        <v>0</v>
      </c>
      <c r="E774" s="313"/>
      <c r="F774" s="52" t="str">
        <f t="shared" si="190"/>
        <v>-</v>
      </c>
    </row>
    <row r="775" spans="1:6" ht="12.75" customHeight="1" x14ac:dyDescent="0.2">
      <c r="A775" s="53" t="s">
        <v>1529</v>
      </c>
      <c r="B775" s="232" t="s">
        <v>1530</v>
      </c>
      <c r="C775" s="54" t="s">
        <v>1529</v>
      </c>
      <c r="D775" s="242">
        <v>0</v>
      </c>
      <c r="E775" s="313"/>
      <c r="F775" s="52" t="str">
        <f t="shared" si="190"/>
        <v>-</v>
      </c>
    </row>
    <row r="776" spans="1:6" ht="12.75" customHeight="1" x14ac:dyDescent="0.2">
      <c r="A776" s="53" t="s">
        <v>1531</v>
      </c>
      <c r="B776" s="232" t="s">
        <v>1532</v>
      </c>
      <c r="C776" s="54" t="s">
        <v>1531</v>
      </c>
      <c r="D776" s="242">
        <v>0</v>
      </c>
      <c r="E776" s="313"/>
      <c r="F776" s="52" t="str">
        <f t="shared" si="190"/>
        <v>-</v>
      </c>
    </row>
    <row r="777" spans="1:6" ht="12.75" customHeight="1" x14ac:dyDescent="0.2">
      <c r="A777" s="53" t="s">
        <v>1533</v>
      </c>
      <c r="B777" s="232" t="s">
        <v>1534</v>
      </c>
      <c r="C777" s="54" t="s">
        <v>1533</v>
      </c>
      <c r="D777" s="242">
        <v>0</v>
      </c>
      <c r="E777" s="313"/>
      <c r="F777" s="52" t="str">
        <f t="shared" si="190"/>
        <v>-</v>
      </c>
    </row>
    <row r="778" spans="1:6" ht="12.75" customHeight="1" x14ac:dyDescent="0.2">
      <c r="A778" s="53" t="s">
        <v>1535</v>
      </c>
      <c r="B778" s="232" t="s">
        <v>1536</v>
      </c>
      <c r="C778" s="54" t="s">
        <v>1535</v>
      </c>
      <c r="D778" s="242">
        <v>0</v>
      </c>
      <c r="E778" s="313"/>
      <c r="F778" s="52" t="str">
        <f t="shared" si="190"/>
        <v>-</v>
      </c>
    </row>
    <row r="779" spans="1:6" ht="24" x14ac:dyDescent="0.2">
      <c r="A779" s="53" t="s">
        <v>1537</v>
      </c>
      <c r="B779" s="232" t="s">
        <v>1538</v>
      </c>
      <c r="C779" s="54" t="s">
        <v>1537</v>
      </c>
      <c r="D779" s="242">
        <v>0</v>
      </c>
      <c r="E779" s="313"/>
      <c r="F779" s="52" t="str">
        <f t="shared" si="190"/>
        <v>-</v>
      </c>
    </row>
    <row r="780" spans="1:6" ht="24" x14ac:dyDescent="0.2">
      <c r="A780" s="53" t="s">
        <v>1539</v>
      </c>
      <c r="B780" s="232" t="s">
        <v>1540</v>
      </c>
      <c r="C780" s="54" t="s">
        <v>1539</v>
      </c>
      <c r="D780" s="242">
        <v>0</v>
      </c>
      <c r="E780" s="313"/>
      <c r="F780" s="52" t="str">
        <f t="shared" si="190"/>
        <v>-</v>
      </c>
    </row>
    <row r="781" spans="1:6" ht="12.75" customHeight="1" x14ac:dyDescent="0.2">
      <c r="A781" s="53" t="s">
        <v>1541</v>
      </c>
      <c r="B781" s="232" t="s">
        <v>1542</v>
      </c>
      <c r="C781" s="54" t="s">
        <v>1541</v>
      </c>
      <c r="D781" s="242">
        <v>0</v>
      </c>
      <c r="E781" s="313"/>
      <c r="F781" s="52" t="str">
        <f t="shared" si="190"/>
        <v>-</v>
      </c>
    </row>
    <row r="782" spans="1:6" ht="24" x14ac:dyDescent="0.2">
      <c r="A782" s="53" t="s">
        <v>1543</v>
      </c>
      <c r="B782" s="232" t="s">
        <v>1544</v>
      </c>
      <c r="C782" s="54" t="s">
        <v>1543</v>
      </c>
      <c r="D782" s="242">
        <v>0</v>
      </c>
      <c r="E782" s="313"/>
      <c r="F782" s="52" t="str">
        <f t="shared" si="190"/>
        <v>-</v>
      </c>
    </row>
    <row r="783" spans="1:6" ht="12.75" customHeight="1" x14ac:dyDescent="0.2">
      <c r="A783" s="53" t="s">
        <v>1545</v>
      </c>
      <c r="B783" s="232" t="s">
        <v>1546</v>
      </c>
      <c r="C783" s="54" t="s">
        <v>1545</v>
      </c>
      <c r="D783" s="242">
        <v>0</v>
      </c>
      <c r="E783" s="313"/>
      <c r="F783" s="52" t="str">
        <f t="shared" si="190"/>
        <v>-</v>
      </c>
    </row>
    <row r="784" spans="1:6" ht="12.75" customHeight="1" x14ac:dyDescent="0.2">
      <c r="A784" s="53" t="s">
        <v>1547</v>
      </c>
      <c r="B784" s="232" t="s">
        <v>1548</v>
      </c>
      <c r="C784" s="54" t="s">
        <v>1547</v>
      </c>
      <c r="D784" s="242">
        <v>0</v>
      </c>
      <c r="E784" s="313"/>
      <c r="F784" s="52" t="str">
        <f t="shared" si="190"/>
        <v>-</v>
      </c>
    </row>
    <row r="785" spans="1:6" ht="24" x14ac:dyDescent="0.2">
      <c r="A785" s="53" t="s">
        <v>1549</v>
      </c>
      <c r="B785" s="232" t="s">
        <v>1550</v>
      </c>
      <c r="C785" s="54" t="s">
        <v>1549</v>
      </c>
      <c r="D785" s="242">
        <v>0</v>
      </c>
      <c r="E785" s="313"/>
      <c r="F785" s="52" t="str">
        <f t="shared" si="190"/>
        <v>-</v>
      </c>
    </row>
    <row r="786" spans="1:6" ht="24" x14ac:dyDescent="0.2">
      <c r="A786" s="53" t="s">
        <v>1551</v>
      </c>
      <c r="B786" s="232" t="s">
        <v>1552</v>
      </c>
      <c r="C786" s="54" t="s">
        <v>1551</v>
      </c>
      <c r="D786" s="242">
        <v>0</v>
      </c>
      <c r="E786" s="313"/>
      <c r="F786" s="52" t="str">
        <f t="shared" si="190"/>
        <v>-</v>
      </c>
    </row>
    <row r="787" spans="1:6" ht="24" x14ac:dyDescent="0.2">
      <c r="A787" s="53" t="s">
        <v>1553</v>
      </c>
      <c r="B787" s="232" t="s">
        <v>1554</v>
      </c>
      <c r="C787" s="54" t="s">
        <v>1553</v>
      </c>
      <c r="D787" s="242">
        <v>0</v>
      </c>
      <c r="E787" s="313"/>
      <c r="F787" s="52" t="str">
        <f t="shared" si="190"/>
        <v>-</v>
      </c>
    </row>
    <row r="788" spans="1:6" ht="24" x14ac:dyDescent="0.2">
      <c r="A788" s="53" t="s">
        <v>1555</v>
      </c>
      <c r="B788" s="232" t="s">
        <v>1556</v>
      </c>
      <c r="C788" s="54" t="s">
        <v>1555</v>
      </c>
      <c r="D788" s="242">
        <v>0</v>
      </c>
      <c r="E788" s="313"/>
      <c r="F788" s="52" t="str">
        <f t="shared" si="190"/>
        <v>-</v>
      </c>
    </row>
    <row r="789" spans="1:6" ht="24" x14ac:dyDescent="0.2">
      <c r="A789" s="53" t="s">
        <v>1557</v>
      </c>
      <c r="B789" s="232" t="s">
        <v>1558</v>
      </c>
      <c r="C789" s="54" t="s">
        <v>1557</v>
      </c>
      <c r="D789" s="242">
        <v>0</v>
      </c>
      <c r="E789" s="313"/>
      <c r="F789" s="52" t="str">
        <f t="shared" si="190"/>
        <v>-</v>
      </c>
    </row>
    <row r="790" spans="1:6" ht="24" x14ac:dyDescent="0.2">
      <c r="A790" s="53" t="s">
        <v>1559</v>
      </c>
      <c r="B790" s="85" t="s">
        <v>1560</v>
      </c>
      <c r="C790" s="50" t="s">
        <v>1559</v>
      </c>
      <c r="D790" s="242">
        <v>0</v>
      </c>
      <c r="E790" s="313"/>
      <c r="F790" s="52" t="str">
        <f t="shared" si="190"/>
        <v>-</v>
      </c>
    </row>
    <row r="791" spans="1:6" ht="24" x14ac:dyDescent="0.2">
      <c r="A791" s="53" t="s">
        <v>1561</v>
      </c>
      <c r="B791" s="85" t="s">
        <v>1562</v>
      </c>
      <c r="C791" s="50" t="s">
        <v>1561</v>
      </c>
      <c r="D791" s="242">
        <v>0</v>
      </c>
      <c r="E791" s="313"/>
      <c r="F791" s="52" t="str">
        <f t="shared" si="190"/>
        <v>-</v>
      </c>
    </row>
    <row r="792" spans="1:6" ht="24" x14ac:dyDescent="0.2">
      <c r="A792" s="53" t="s">
        <v>1563</v>
      </c>
      <c r="B792" s="85" t="s">
        <v>1564</v>
      </c>
      <c r="C792" s="50" t="s">
        <v>1563</v>
      </c>
      <c r="D792" s="242">
        <v>0</v>
      </c>
      <c r="E792" s="313"/>
      <c r="F792" s="52" t="str">
        <f t="shared" si="190"/>
        <v>-</v>
      </c>
    </row>
    <row r="793" spans="1:6" ht="24" x14ac:dyDescent="0.2">
      <c r="A793" s="53" t="s">
        <v>1565</v>
      </c>
      <c r="B793" s="85" t="s">
        <v>1566</v>
      </c>
      <c r="C793" s="50" t="s">
        <v>1565</v>
      </c>
      <c r="D793" s="242">
        <v>0</v>
      </c>
      <c r="E793" s="313"/>
      <c r="F793" s="52" t="str">
        <f t="shared" si="190"/>
        <v>-</v>
      </c>
    </row>
    <row r="794" spans="1:6" ht="12.75" customHeight="1" x14ac:dyDescent="0.2">
      <c r="A794" s="53" t="s">
        <v>1567</v>
      </c>
      <c r="B794" s="85" t="s">
        <v>1568</v>
      </c>
      <c r="C794" s="50" t="s">
        <v>1567</v>
      </c>
      <c r="D794" s="242">
        <v>0</v>
      </c>
      <c r="E794" s="313"/>
      <c r="F794" s="52" t="str">
        <f t="shared" si="190"/>
        <v>-</v>
      </c>
    </row>
    <row r="795" spans="1:6" ht="12.75" customHeight="1" x14ac:dyDescent="0.2">
      <c r="A795" s="53" t="s">
        <v>1569</v>
      </c>
      <c r="B795" s="85" t="s">
        <v>1570</v>
      </c>
      <c r="C795" s="50" t="s">
        <v>1569</v>
      </c>
      <c r="D795" s="242">
        <v>0</v>
      </c>
      <c r="E795" s="313"/>
      <c r="F795" s="52" t="str">
        <f t="shared" si="190"/>
        <v>-</v>
      </c>
    </row>
    <row r="796" spans="1:6" ht="12.75" customHeight="1" x14ac:dyDescent="0.2">
      <c r="A796" s="53" t="s">
        <v>1571</v>
      </c>
      <c r="B796" s="85" t="s">
        <v>1572</v>
      </c>
      <c r="C796" s="50" t="s">
        <v>1571</v>
      </c>
      <c r="D796" s="242">
        <v>0</v>
      </c>
      <c r="E796" s="313"/>
      <c r="F796" s="52" t="str">
        <f t="shared" si="190"/>
        <v>-</v>
      </c>
    </row>
    <row r="797" spans="1:6" ht="24" x14ac:dyDescent="0.2">
      <c r="A797" s="53" t="s">
        <v>1573</v>
      </c>
      <c r="B797" s="85" t="s">
        <v>1574</v>
      </c>
      <c r="C797" s="50" t="s">
        <v>1573</v>
      </c>
      <c r="D797" s="242">
        <v>0</v>
      </c>
      <c r="E797" s="313"/>
      <c r="F797" s="52" t="str">
        <f t="shared" si="190"/>
        <v>-</v>
      </c>
    </row>
    <row r="798" spans="1:6" ht="24" x14ac:dyDescent="0.2">
      <c r="A798" s="53" t="s">
        <v>1575</v>
      </c>
      <c r="B798" s="85" t="s">
        <v>1576</v>
      </c>
      <c r="C798" s="50" t="s">
        <v>1575</v>
      </c>
      <c r="D798" s="242">
        <v>0</v>
      </c>
      <c r="E798" s="313"/>
      <c r="F798" s="52" t="str">
        <f t="shared" si="190"/>
        <v>-</v>
      </c>
    </row>
    <row r="799" spans="1:6" ht="24" x14ac:dyDescent="0.2">
      <c r="A799" s="53" t="s">
        <v>1577</v>
      </c>
      <c r="B799" s="85" t="s">
        <v>1578</v>
      </c>
      <c r="C799" s="50" t="s">
        <v>1577</v>
      </c>
      <c r="D799" s="242">
        <v>0</v>
      </c>
      <c r="E799" s="313"/>
      <c r="F799" s="52" t="str">
        <f t="shared" si="190"/>
        <v>-</v>
      </c>
    </row>
    <row r="800" spans="1:6" ht="24" x14ac:dyDescent="0.2">
      <c r="A800" s="53" t="s">
        <v>1579</v>
      </c>
      <c r="B800" s="85" t="s">
        <v>1580</v>
      </c>
      <c r="C800" s="50" t="s">
        <v>1579</v>
      </c>
      <c r="D800" s="242">
        <v>0</v>
      </c>
      <c r="E800" s="313"/>
      <c r="F800" s="52" t="str">
        <f t="shared" si="190"/>
        <v>-</v>
      </c>
    </row>
    <row r="801" spans="1:6" ht="24" x14ac:dyDescent="0.2">
      <c r="A801" s="53" t="s">
        <v>1581</v>
      </c>
      <c r="B801" s="85" t="s">
        <v>1582</v>
      </c>
      <c r="C801" s="50" t="s">
        <v>1581</v>
      </c>
      <c r="D801" s="242">
        <v>0</v>
      </c>
      <c r="E801" s="313"/>
      <c r="F801" s="52" t="str">
        <f t="shared" si="190"/>
        <v>-</v>
      </c>
    </row>
    <row r="802" spans="1:6" ht="24" x14ac:dyDescent="0.2">
      <c r="A802" s="53" t="s">
        <v>1583</v>
      </c>
      <c r="B802" s="85" t="s">
        <v>1584</v>
      </c>
      <c r="C802" s="50" t="s">
        <v>1583</v>
      </c>
      <c r="D802" s="242">
        <v>0</v>
      </c>
      <c r="E802" s="313"/>
      <c r="F802" s="52" t="str">
        <f t="shared" si="190"/>
        <v>-</v>
      </c>
    </row>
    <row r="803" spans="1:6" ht="24" x14ac:dyDescent="0.2">
      <c r="A803" s="53" t="s">
        <v>1585</v>
      </c>
      <c r="B803" s="85" t="s">
        <v>1586</v>
      </c>
      <c r="C803" s="50" t="s">
        <v>1585</v>
      </c>
      <c r="D803" s="242">
        <v>0</v>
      </c>
      <c r="E803" s="313"/>
      <c r="F803" s="52" t="str">
        <f t="shared" si="190"/>
        <v>-</v>
      </c>
    </row>
    <row r="804" spans="1:6" ht="12.75" customHeight="1" x14ac:dyDescent="0.2">
      <c r="A804" s="53" t="s">
        <v>1587</v>
      </c>
      <c r="B804" s="85" t="s">
        <v>1588</v>
      </c>
      <c r="C804" s="50" t="s">
        <v>1587</v>
      </c>
      <c r="D804" s="242">
        <v>0</v>
      </c>
      <c r="E804" s="313"/>
      <c r="F804" s="52" t="str">
        <f t="shared" si="190"/>
        <v>-</v>
      </c>
    </row>
    <row r="805" spans="1:6" ht="12.75" customHeight="1" x14ac:dyDescent="0.2">
      <c r="A805" s="53" t="s">
        <v>1589</v>
      </c>
      <c r="B805" s="85" t="s">
        <v>1590</v>
      </c>
      <c r="C805" s="50" t="s">
        <v>1589</v>
      </c>
      <c r="D805" s="242">
        <v>0</v>
      </c>
      <c r="E805" s="313"/>
      <c r="F805" s="52" t="str">
        <f t="shared" si="190"/>
        <v>-</v>
      </c>
    </row>
    <row r="806" spans="1:6" ht="24" x14ac:dyDescent="0.2">
      <c r="A806" s="53" t="s">
        <v>1591</v>
      </c>
      <c r="B806" s="85" t="s">
        <v>1592</v>
      </c>
      <c r="C806" s="50" t="s">
        <v>1591</v>
      </c>
      <c r="D806" s="242">
        <v>0</v>
      </c>
      <c r="E806" s="313"/>
      <c r="F806" s="52" t="str">
        <f t="shared" si="190"/>
        <v>-</v>
      </c>
    </row>
    <row r="807" spans="1:6" ht="24" x14ac:dyDescent="0.2">
      <c r="A807" s="53" t="s">
        <v>1593</v>
      </c>
      <c r="B807" s="85" t="s">
        <v>1594</v>
      </c>
      <c r="C807" s="50" t="s">
        <v>1593</v>
      </c>
      <c r="D807" s="242">
        <v>0</v>
      </c>
      <c r="E807" s="313"/>
      <c r="F807" s="52" t="str">
        <f t="shared" si="190"/>
        <v>-</v>
      </c>
    </row>
    <row r="808" spans="1:6" ht="12.75" customHeight="1" x14ac:dyDescent="0.2">
      <c r="A808" s="53" t="s">
        <v>1595</v>
      </c>
      <c r="B808" s="85" t="s">
        <v>1596</v>
      </c>
      <c r="C808" s="50" t="s">
        <v>1595</v>
      </c>
      <c r="D808" s="242">
        <v>0</v>
      </c>
      <c r="E808" s="313"/>
      <c r="F808" s="52" t="str">
        <f t="shared" si="190"/>
        <v>-</v>
      </c>
    </row>
    <row r="809" spans="1:6" ht="12.75" customHeight="1" x14ac:dyDescent="0.2">
      <c r="A809" s="53" t="s">
        <v>1597</v>
      </c>
      <c r="B809" s="85" t="s">
        <v>1598</v>
      </c>
      <c r="C809" s="50" t="s">
        <v>1597</v>
      </c>
      <c r="D809" s="242">
        <v>0</v>
      </c>
      <c r="E809" s="313"/>
      <c r="F809" s="52" t="str">
        <f t="shared" si="190"/>
        <v>-</v>
      </c>
    </row>
    <row r="810" spans="1:6" ht="12.75" customHeight="1" x14ac:dyDescent="0.2">
      <c r="A810" s="53" t="s">
        <v>1599</v>
      </c>
      <c r="B810" s="85" t="s">
        <v>1600</v>
      </c>
      <c r="C810" s="50" t="s">
        <v>1599</v>
      </c>
      <c r="D810" s="242">
        <v>0</v>
      </c>
      <c r="E810" s="313"/>
      <c r="F810" s="52" t="str">
        <f t="shared" si="190"/>
        <v>-</v>
      </c>
    </row>
    <row r="811" spans="1:6" ht="12.75" customHeight="1" x14ac:dyDescent="0.2">
      <c r="A811" s="53" t="s">
        <v>1601</v>
      </c>
      <c r="B811" s="85" t="s">
        <v>1602</v>
      </c>
      <c r="C811" s="50" t="s">
        <v>1601</v>
      </c>
      <c r="D811" s="242">
        <v>0</v>
      </c>
      <c r="E811" s="313"/>
      <c r="F811" s="52" t="str">
        <f t="shared" si="190"/>
        <v>-</v>
      </c>
    </row>
    <row r="812" spans="1:6" ht="12.75" customHeight="1" x14ac:dyDescent="0.2">
      <c r="A812" s="53" t="s">
        <v>1603</v>
      </c>
      <c r="B812" s="85" t="s">
        <v>1604</v>
      </c>
      <c r="C812" s="50" t="s">
        <v>1603</v>
      </c>
      <c r="D812" s="242">
        <v>0</v>
      </c>
      <c r="E812" s="313"/>
      <c r="F812" s="52" t="str">
        <f t="shared" si="190"/>
        <v>-</v>
      </c>
    </row>
    <row r="813" spans="1:6" ht="12.75" customHeight="1" x14ac:dyDescent="0.2">
      <c r="A813" s="53" t="s">
        <v>1605</v>
      </c>
      <c r="B813" s="85" t="s">
        <v>1606</v>
      </c>
      <c r="C813" s="50" t="s">
        <v>1605</v>
      </c>
      <c r="D813" s="242">
        <v>0</v>
      </c>
      <c r="E813" s="313"/>
      <c r="F813" s="52" t="str">
        <f t="shared" si="190"/>
        <v>-</v>
      </c>
    </row>
    <row r="814" spans="1:6" ht="12.75" customHeight="1" x14ac:dyDescent="0.2">
      <c r="A814" s="53" t="s">
        <v>1607</v>
      </c>
      <c r="B814" s="85" t="s">
        <v>1608</v>
      </c>
      <c r="C814" s="50" t="s">
        <v>1607</v>
      </c>
      <c r="D814" s="242">
        <v>0</v>
      </c>
      <c r="E814" s="313"/>
      <c r="F814" s="52" t="str">
        <f t="shared" si="190"/>
        <v>-</v>
      </c>
    </row>
    <row r="815" spans="1:6" ht="12.75" customHeight="1" x14ac:dyDescent="0.2">
      <c r="A815" s="53" t="s">
        <v>1609</v>
      </c>
      <c r="B815" s="85" t="s">
        <v>1610</v>
      </c>
      <c r="C815" s="50" t="s">
        <v>1609</v>
      </c>
      <c r="D815" s="242">
        <v>0</v>
      </c>
      <c r="E815" s="313"/>
      <c r="F815" s="52" t="str">
        <f t="shared" si="190"/>
        <v>-</v>
      </c>
    </row>
    <row r="816" spans="1:6" ht="12.75" customHeight="1" x14ac:dyDescent="0.2">
      <c r="A816" s="53" t="s">
        <v>1611</v>
      </c>
      <c r="B816" s="85" t="s">
        <v>1612</v>
      </c>
      <c r="C816" s="50" t="s">
        <v>1611</v>
      </c>
      <c r="D816" s="242">
        <v>0</v>
      </c>
      <c r="E816" s="313"/>
      <c r="F816" s="52" t="str">
        <f t="shared" si="190"/>
        <v>-</v>
      </c>
    </row>
    <row r="817" spans="1:6" ht="12.75" customHeight="1" x14ac:dyDescent="0.2">
      <c r="A817" s="53" t="s">
        <v>1613</v>
      </c>
      <c r="B817" s="85" t="s">
        <v>1614</v>
      </c>
      <c r="C817" s="50" t="s">
        <v>1613</v>
      </c>
      <c r="D817" s="242">
        <v>0</v>
      </c>
      <c r="E817" s="313"/>
      <c r="F817" s="52" t="str">
        <f t="shared" si="190"/>
        <v>-</v>
      </c>
    </row>
    <row r="818" spans="1:6" ht="12.75" customHeight="1" x14ac:dyDescent="0.2">
      <c r="A818" s="53" t="s">
        <v>1615</v>
      </c>
      <c r="B818" s="85" t="s">
        <v>1616</v>
      </c>
      <c r="C818" s="50" t="s">
        <v>1615</v>
      </c>
      <c r="D818" s="242">
        <v>0</v>
      </c>
      <c r="E818" s="313"/>
      <c r="F818" s="52" t="str">
        <f t="shared" si="190"/>
        <v>-</v>
      </c>
    </row>
    <row r="819" spans="1:6" ht="12.75" customHeight="1" x14ac:dyDescent="0.2">
      <c r="A819" s="53">
        <v>37215</v>
      </c>
      <c r="B819" s="85" t="s">
        <v>1617</v>
      </c>
      <c r="C819" s="50" t="s">
        <v>1618</v>
      </c>
      <c r="D819" s="242">
        <v>0</v>
      </c>
      <c r="E819" s="313"/>
      <c r="F819" s="52" t="str">
        <f t="shared" si="190"/>
        <v>-</v>
      </c>
    </row>
    <row r="820" spans="1:6" ht="24" x14ac:dyDescent="0.2">
      <c r="A820" s="53">
        <v>37216</v>
      </c>
      <c r="B820" s="232" t="s">
        <v>1619</v>
      </c>
      <c r="C820" s="50" t="s">
        <v>1620</v>
      </c>
      <c r="D820" s="242">
        <v>0</v>
      </c>
      <c r="E820" s="313"/>
      <c r="F820" s="52" t="str">
        <f t="shared" si="190"/>
        <v>-</v>
      </c>
    </row>
    <row r="821" spans="1:6" ht="12.75" customHeight="1" x14ac:dyDescent="0.2">
      <c r="A821" s="53">
        <v>37217</v>
      </c>
      <c r="B821" s="85" t="s">
        <v>1621</v>
      </c>
      <c r="C821" s="50" t="s">
        <v>1622</v>
      </c>
      <c r="D821" s="242">
        <v>0</v>
      </c>
      <c r="E821" s="313"/>
      <c r="F821" s="52" t="str">
        <f t="shared" si="190"/>
        <v>-</v>
      </c>
    </row>
    <row r="822" spans="1:6" ht="12.75" customHeight="1" x14ac:dyDescent="0.2">
      <c r="A822" s="53">
        <v>37218</v>
      </c>
      <c r="B822" s="85" t="s">
        <v>1623</v>
      </c>
      <c r="C822" s="50" t="s">
        <v>1624</v>
      </c>
      <c r="D822" s="242">
        <v>0</v>
      </c>
      <c r="E822" s="313"/>
      <c r="F822" s="52" t="str">
        <f t="shared" si="190"/>
        <v>-</v>
      </c>
    </row>
    <row r="823" spans="1:6" ht="12.75" customHeight="1" x14ac:dyDescent="0.2">
      <c r="A823" s="53">
        <v>37219</v>
      </c>
      <c r="B823" s="85" t="s">
        <v>1625</v>
      </c>
      <c r="C823" s="50" t="s">
        <v>1626</v>
      </c>
      <c r="D823" s="242">
        <v>0</v>
      </c>
      <c r="E823" s="313"/>
      <c r="F823" s="52" t="str">
        <f t="shared" si="190"/>
        <v>-</v>
      </c>
    </row>
    <row r="824" spans="1:6" ht="12.75" customHeight="1" x14ac:dyDescent="0.2">
      <c r="A824" s="53">
        <v>37221</v>
      </c>
      <c r="B824" s="85" t="s">
        <v>1627</v>
      </c>
      <c r="C824" s="50" t="s">
        <v>1628</v>
      </c>
      <c r="D824" s="242">
        <v>0</v>
      </c>
      <c r="E824" s="313"/>
      <c r="F824" s="52" t="str">
        <f t="shared" si="190"/>
        <v>-</v>
      </c>
    </row>
    <row r="825" spans="1:6" ht="12.75" customHeight="1" x14ac:dyDescent="0.2">
      <c r="A825" s="53" t="s">
        <v>1629</v>
      </c>
      <c r="B825" s="85" t="s">
        <v>1606</v>
      </c>
      <c r="C825" s="50" t="s">
        <v>1629</v>
      </c>
      <c r="D825" s="242">
        <v>0</v>
      </c>
      <c r="E825" s="313"/>
      <c r="F825" s="52" t="str">
        <f t="shared" si="190"/>
        <v>-</v>
      </c>
    </row>
    <row r="826" spans="1:6" ht="12.75" customHeight="1" x14ac:dyDescent="0.2">
      <c r="A826" s="53" t="s">
        <v>1630</v>
      </c>
      <c r="B826" s="85" t="s">
        <v>1631</v>
      </c>
      <c r="C826" s="50" t="s">
        <v>1630</v>
      </c>
      <c r="D826" s="242">
        <v>0</v>
      </c>
      <c r="E826" s="313"/>
      <c r="F826" s="52" t="str">
        <f t="shared" si="190"/>
        <v>-</v>
      </c>
    </row>
    <row r="827" spans="1:6" ht="12.75" customHeight="1" x14ac:dyDescent="0.2">
      <c r="A827" s="53" t="s">
        <v>1632</v>
      </c>
      <c r="B827" s="85" t="s">
        <v>1633</v>
      </c>
      <c r="C827" s="50" t="s">
        <v>1632</v>
      </c>
      <c r="D827" s="242">
        <v>0</v>
      </c>
      <c r="E827" s="313"/>
      <c r="F827" s="52" t="str">
        <f t="shared" si="190"/>
        <v>-</v>
      </c>
    </row>
    <row r="828" spans="1:6" ht="12.75" customHeight="1" x14ac:dyDescent="0.2">
      <c r="A828" s="53" t="s">
        <v>1634</v>
      </c>
      <c r="B828" s="85" t="s">
        <v>1635</v>
      </c>
      <c r="C828" s="50" t="s">
        <v>1634</v>
      </c>
      <c r="D828" s="242">
        <v>0</v>
      </c>
      <c r="E828" s="313"/>
      <c r="F828" s="52" t="str">
        <f t="shared" si="190"/>
        <v>-</v>
      </c>
    </row>
    <row r="829" spans="1:6" ht="12.75" customHeight="1" x14ac:dyDescent="0.2">
      <c r="A829" s="53">
        <v>38117</v>
      </c>
      <c r="B829" s="85" t="s">
        <v>1636</v>
      </c>
      <c r="C829" s="50" t="s">
        <v>1637</v>
      </c>
      <c r="D829" s="242">
        <v>0</v>
      </c>
      <c r="E829" s="313"/>
      <c r="F829" s="52" t="str">
        <f t="shared" si="190"/>
        <v>-</v>
      </c>
    </row>
    <row r="830" spans="1:6" ht="12.75" customHeight="1" x14ac:dyDescent="0.2">
      <c r="A830" s="53">
        <v>38612</v>
      </c>
      <c r="B830" s="85" t="s">
        <v>1638</v>
      </c>
      <c r="C830" s="50" t="s">
        <v>1639</v>
      </c>
      <c r="D830" s="242">
        <v>0</v>
      </c>
      <c r="E830" s="313"/>
      <c r="F830" s="52" t="str">
        <f t="shared" si="190"/>
        <v>-</v>
      </c>
    </row>
    <row r="831" spans="1:6" ht="12.75" customHeight="1" x14ac:dyDescent="0.2">
      <c r="A831" s="53">
        <v>38613</v>
      </c>
      <c r="B831" s="85" t="s">
        <v>1640</v>
      </c>
      <c r="C831" s="50" t="s">
        <v>1641</v>
      </c>
      <c r="D831" s="242">
        <v>0</v>
      </c>
      <c r="E831" s="313"/>
      <c r="F831" s="52" t="str">
        <f t="shared" si="190"/>
        <v>-</v>
      </c>
    </row>
    <row r="832" spans="1:6" ht="12.75" customHeight="1" x14ac:dyDescent="0.2">
      <c r="A832" s="53">
        <v>38614</v>
      </c>
      <c r="B832" s="85" t="s">
        <v>1642</v>
      </c>
      <c r="C832" s="50" t="s">
        <v>1643</v>
      </c>
      <c r="D832" s="242">
        <v>0</v>
      </c>
      <c r="E832" s="313"/>
      <c r="F832" s="52" t="str">
        <f t="shared" si="190"/>
        <v>-</v>
      </c>
    </row>
    <row r="833" spans="1:6" ht="12.75" customHeight="1" x14ac:dyDescent="0.2">
      <c r="A833" s="53">
        <v>38615</v>
      </c>
      <c r="B833" s="85" t="s">
        <v>1644</v>
      </c>
      <c r="C833" s="50" t="s">
        <v>1645</v>
      </c>
      <c r="D833" s="242">
        <v>0</v>
      </c>
      <c r="E833" s="313"/>
      <c r="F833" s="52" t="str">
        <f t="shared" si="190"/>
        <v>-</v>
      </c>
    </row>
    <row r="834" spans="1:6" ht="12.75" customHeight="1" x14ac:dyDescent="0.2">
      <c r="A834" s="53">
        <v>38622</v>
      </c>
      <c r="B834" s="85" t="s">
        <v>1646</v>
      </c>
      <c r="C834" s="50" t="s">
        <v>1647</v>
      </c>
      <c r="D834" s="242">
        <v>0</v>
      </c>
      <c r="E834" s="313"/>
      <c r="F834" s="52" t="str">
        <f t="shared" si="190"/>
        <v>-</v>
      </c>
    </row>
    <row r="835" spans="1:6" ht="12.75" customHeight="1" x14ac:dyDescent="0.2">
      <c r="A835" s="53">
        <v>38623</v>
      </c>
      <c r="B835" s="85" t="s">
        <v>1648</v>
      </c>
      <c r="C835" s="50" t="s">
        <v>1649</v>
      </c>
      <c r="D835" s="242">
        <v>0</v>
      </c>
      <c r="E835" s="313"/>
      <c r="F835" s="52" t="str">
        <f t="shared" si="190"/>
        <v>-</v>
      </c>
    </row>
    <row r="836" spans="1:6" ht="12.75" customHeight="1" x14ac:dyDescent="0.2">
      <c r="A836" s="53">
        <v>38624</v>
      </c>
      <c r="B836" s="85" t="s">
        <v>1650</v>
      </c>
      <c r="C836" s="50" t="s">
        <v>1651</v>
      </c>
      <c r="D836" s="242">
        <v>0</v>
      </c>
      <c r="E836" s="313"/>
      <c r="F836" s="52" t="str">
        <f t="shared" si="190"/>
        <v>-</v>
      </c>
    </row>
    <row r="837" spans="1:6" ht="12.75" customHeight="1" x14ac:dyDescent="0.2">
      <c r="A837" s="53">
        <v>38625</v>
      </c>
      <c r="B837" s="85" t="s">
        <v>1652</v>
      </c>
      <c r="C837" s="50" t="s">
        <v>1653</v>
      </c>
      <c r="D837" s="242">
        <v>0</v>
      </c>
      <c r="E837" s="313"/>
      <c r="F837" s="52" t="str">
        <f t="shared" si="190"/>
        <v>-</v>
      </c>
    </row>
    <row r="838" spans="1:6" ht="12.75" customHeight="1" x14ac:dyDescent="0.2">
      <c r="A838" s="53" t="s">
        <v>1654</v>
      </c>
      <c r="B838" s="85" t="s">
        <v>1655</v>
      </c>
      <c r="C838" s="50" t="s">
        <v>1654</v>
      </c>
      <c r="D838" s="242">
        <v>0</v>
      </c>
      <c r="E838" s="313"/>
      <c r="F838" s="52" t="str">
        <f t="shared" si="190"/>
        <v>-</v>
      </c>
    </row>
    <row r="839" spans="1:6" ht="12.75" customHeight="1" x14ac:dyDescent="0.2">
      <c r="A839" s="53">
        <v>38631</v>
      </c>
      <c r="B839" s="85" t="s">
        <v>1656</v>
      </c>
      <c r="C839" s="50" t="s">
        <v>1657</v>
      </c>
      <c r="D839" s="242">
        <v>0</v>
      </c>
      <c r="E839" s="313"/>
      <c r="F839" s="52" t="str">
        <f t="shared" si="190"/>
        <v>-</v>
      </c>
    </row>
    <row r="840" spans="1:6" ht="12.75" customHeight="1" x14ac:dyDescent="0.2">
      <c r="A840" s="53">
        <v>38632</v>
      </c>
      <c r="B840" s="85" t="s">
        <v>1658</v>
      </c>
      <c r="C840" s="50" t="s">
        <v>1659</v>
      </c>
      <c r="D840" s="242">
        <v>0</v>
      </c>
      <c r="E840" s="313"/>
      <c r="F840" s="52" t="str">
        <f t="shared" si="190"/>
        <v>-</v>
      </c>
    </row>
    <row r="841" spans="1:6" ht="12.75" customHeight="1" x14ac:dyDescent="0.2">
      <c r="A841" s="53">
        <v>38641</v>
      </c>
      <c r="B841" s="85" t="s">
        <v>1660</v>
      </c>
      <c r="C841" s="50" t="s">
        <v>1661</v>
      </c>
      <c r="D841" s="242">
        <v>0</v>
      </c>
      <c r="E841" s="313"/>
      <c r="F841" s="52" t="str">
        <f t="shared" si="190"/>
        <v>-</v>
      </c>
    </row>
    <row r="842" spans="1:6" ht="12.75" customHeight="1" x14ac:dyDescent="0.2">
      <c r="A842" s="53" t="s">
        <v>1662</v>
      </c>
      <c r="B842" s="85" t="s">
        <v>1663</v>
      </c>
      <c r="C842" s="50" t="s">
        <v>1662</v>
      </c>
      <c r="D842" s="242">
        <v>0</v>
      </c>
      <c r="E842" s="313"/>
      <c r="F842" s="52" t="str">
        <f t="shared" si="190"/>
        <v>-</v>
      </c>
    </row>
    <row r="843" spans="1:6" ht="24" x14ac:dyDescent="0.2">
      <c r="A843" s="53" t="s">
        <v>1664</v>
      </c>
      <c r="B843" s="85" t="s">
        <v>1665</v>
      </c>
      <c r="C843" s="54" t="s">
        <v>1664</v>
      </c>
      <c r="D843" s="242">
        <v>0</v>
      </c>
      <c r="E843" s="313"/>
      <c r="F843" s="52" t="str">
        <f t="shared" si="190"/>
        <v>-</v>
      </c>
    </row>
    <row r="844" spans="1:6" ht="24" x14ac:dyDescent="0.2">
      <c r="A844" s="53" t="s">
        <v>1666</v>
      </c>
      <c r="B844" s="85" t="s">
        <v>1667</v>
      </c>
      <c r="C844" s="54" t="s">
        <v>1666</v>
      </c>
      <c r="D844" s="242">
        <v>0</v>
      </c>
      <c r="E844" s="313"/>
      <c r="F844" s="52" t="str">
        <f t="shared" si="190"/>
        <v>-</v>
      </c>
    </row>
    <row r="845" spans="1:6" ht="12.75" customHeight="1" x14ac:dyDescent="0.2">
      <c r="A845" s="53" t="s">
        <v>1668</v>
      </c>
      <c r="B845" s="85" t="s">
        <v>1669</v>
      </c>
      <c r="C845" s="54" t="s">
        <v>1668</v>
      </c>
      <c r="D845" s="242">
        <v>0</v>
      </c>
      <c r="E845" s="313"/>
      <c r="F845" s="52" t="str">
        <f t="shared" si="190"/>
        <v>-</v>
      </c>
    </row>
    <row r="846" spans="1:6" ht="24" x14ac:dyDescent="0.2">
      <c r="A846" s="53">
        <v>81212</v>
      </c>
      <c r="B846" s="85" t="s">
        <v>1670</v>
      </c>
      <c r="C846" s="50" t="s">
        <v>1671</v>
      </c>
      <c r="D846" s="242">
        <v>0</v>
      </c>
      <c r="E846" s="313"/>
      <c r="F846" s="52" t="str">
        <f t="shared" si="190"/>
        <v>-</v>
      </c>
    </row>
    <row r="847" spans="1:6" ht="12.75" customHeight="1" x14ac:dyDescent="0.2">
      <c r="A847" s="53">
        <v>81322</v>
      </c>
      <c r="B847" s="85" t="s">
        <v>1672</v>
      </c>
      <c r="C847" s="50" t="s">
        <v>1673</v>
      </c>
      <c r="D847" s="242">
        <v>0</v>
      </c>
      <c r="E847" s="313"/>
      <c r="F847" s="52" t="str">
        <f t="shared" si="190"/>
        <v>-</v>
      </c>
    </row>
    <row r="848" spans="1:6" ht="24" x14ac:dyDescent="0.2">
      <c r="A848" s="53">
        <v>81332</v>
      </c>
      <c r="B848" s="85" t="s">
        <v>1674</v>
      </c>
      <c r="C848" s="50" t="s">
        <v>1675</v>
      </c>
      <c r="D848" s="242">
        <v>0</v>
      </c>
      <c r="E848" s="313"/>
      <c r="F848" s="52" t="str">
        <f t="shared" si="190"/>
        <v>-</v>
      </c>
    </row>
    <row r="849" spans="1:6" ht="24" x14ac:dyDescent="0.2">
      <c r="A849" s="53">
        <v>81342</v>
      </c>
      <c r="B849" s="85" t="s">
        <v>1676</v>
      </c>
      <c r="C849" s="50" t="s">
        <v>1677</v>
      </c>
      <c r="D849" s="242">
        <v>0</v>
      </c>
      <c r="E849" s="313"/>
      <c r="F849" s="52" t="str">
        <f t="shared" si="190"/>
        <v>-</v>
      </c>
    </row>
    <row r="850" spans="1:6" ht="12.75" customHeight="1" x14ac:dyDescent="0.2">
      <c r="A850" s="53">
        <v>81411</v>
      </c>
      <c r="B850" s="85" t="s">
        <v>1678</v>
      </c>
      <c r="C850" s="50" t="s">
        <v>1679</v>
      </c>
      <c r="D850" s="242">
        <v>0</v>
      </c>
      <c r="E850" s="313"/>
      <c r="F850" s="52" t="str">
        <f t="shared" si="190"/>
        <v>-</v>
      </c>
    </row>
    <row r="851" spans="1:6" ht="12.75" customHeight="1" x14ac:dyDescent="0.2">
      <c r="A851" s="53">
        <v>81412</v>
      </c>
      <c r="B851" s="85" t="s">
        <v>1680</v>
      </c>
      <c r="C851" s="50" t="s">
        <v>1681</v>
      </c>
      <c r="D851" s="242">
        <v>0</v>
      </c>
      <c r="E851" s="313"/>
      <c r="F851" s="52" t="str">
        <f t="shared" si="190"/>
        <v>-</v>
      </c>
    </row>
    <row r="852" spans="1:6" ht="24" x14ac:dyDescent="0.2">
      <c r="A852" s="53">
        <v>81532</v>
      </c>
      <c r="B852" s="232" t="s">
        <v>1682</v>
      </c>
      <c r="C852" s="50" t="s">
        <v>1683</v>
      </c>
      <c r="D852" s="242">
        <v>0</v>
      </c>
      <c r="E852" s="313"/>
      <c r="F852" s="52" t="str">
        <f t="shared" si="190"/>
        <v>-</v>
      </c>
    </row>
    <row r="853" spans="1:6" ht="24" x14ac:dyDescent="0.2">
      <c r="A853" s="53">
        <v>81542</v>
      </c>
      <c r="B853" s="232" t="s">
        <v>1684</v>
      </c>
      <c r="C853" s="50" t="s">
        <v>1685</v>
      </c>
      <c r="D853" s="242">
        <v>0</v>
      </c>
      <c r="E853" s="313"/>
      <c r="F853" s="52" t="str">
        <f t="shared" si="190"/>
        <v>-</v>
      </c>
    </row>
    <row r="854" spans="1:6" ht="24" x14ac:dyDescent="0.2">
      <c r="A854" s="53">
        <v>81552</v>
      </c>
      <c r="B854" s="85" t="s">
        <v>1686</v>
      </c>
      <c r="C854" s="50" t="s">
        <v>1687</v>
      </c>
      <c r="D854" s="242">
        <v>0</v>
      </c>
      <c r="E854" s="313"/>
      <c r="F854" s="52" t="str">
        <f t="shared" si="190"/>
        <v>-</v>
      </c>
    </row>
    <row r="855" spans="1:6" ht="24" x14ac:dyDescent="0.2">
      <c r="A855" s="53">
        <v>81631</v>
      </c>
      <c r="B855" s="232" t="s">
        <v>1688</v>
      </c>
      <c r="C855" s="50" t="s">
        <v>1689</v>
      </c>
      <c r="D855" s="242">
        <v>0</v>
      </c>
      <c r="E855" s="313"/>
      <c r="F855" s="52" t="str">
        <f t="shared" si="190"/>
        <v>-</v>
      </c>
    </row>
    <row r="856" spans="1:6" ht="24" x14ac:dyDescent="0.2">
      <c r="A856" s="53">
        <v>81632</v>
      </c>
      <c r="B856" s="85" t="s">
        <v>1690</v>
      </c>
      <c r="C856" s="50" t="s">
        <v>1691</v>
      </c>
      <c r="D856" s="242">
        <v>0</v>
      </c>
      <c r="E856" s="313"/>
      <c r="F856" s="52" t="str">
        <f t="shared" si="190"/>
        <v>-</v>
      </c>
    </row>
    <row r="857" spans="1:6" ht="12.75" customHeight="1" x14ac:dyDescent="0.2">
      <c r="A857" s="53">
        <v>81641</v>
      </c>
      <c r="B857" s="85" t="s">
        <v>1692</v>
      </c>
      <c r="C857" s="50" t="s">
        <v>1693</v>
      </c>
      <c r="D857" s="242">
        <v>0</v>
      </c>
      <c r="E857" s="313"/>
      <c r="F857" s="52" t="str">
        <f t="shared" si="190"/>
        <v>-</v>
      </c>
    </row>
    <row r="858" spans="1:6" ht="12.75" customHeight="1" x14ac:dyDescent="0.2">
      <c r="A858" s="53">
        <v>81642</v>
      </c>
      <c r="B858" s="85" t="s">
        <v>1694</v>
      </c>
      <c r="C858" s="50" t="s">
        <v>1695</v>
      </c>
      <c r="D858" s="242">
        <v>0</v>
      </c>
      <c r="E858" s="313"/>
      <c r="F858" s="52" t="str">
        <f t="shared" si="190"/>
        <v>-</v>
      </c>
    </row>
    <row r="859" spans="1:6" ht="12.75" customHeight="1" x14ac:dyDescent="0.2">
      <c r="A859" s="53">
        <v>81711</v>
      </c>
      <c r="B859" s="85" t="s">
        <v>1696</v>
      </c>
      <c r="C859" s="50" t="s">
        <v>1697</v>
      </c>
      <c r="D859" s="242">
        <v>0</v>
      </c>
      <c r="E859" s="313"/>
      <c r="F859" s="52" t="str">
        <f t="shared" si="190"/>
        <v>-</v>
      </c>
    </row>
    <row r="860" spans="1:6" ht="12.75" customHeight="1" x14ac:dyDescent="0.2">
      <c r="A860" s="53">
        <v>81712</v>
      </c>
      <c r="B860" s="85" t="s">
        <v>1698</v>
      </c>
      <c r="C860" s="50" t="s">
        <v>1699</v>
      </c>
      <c r="D860" s="242">
        <v>0</v>
      </c>
      <c r="E860" s="313"/>
      <c r="F860" s="52" t="str">
        <f t="shared" si="190"/>
        <v>-</v>
      </c>
    </row>
    <row r="861" spans="1:6" ht="12.75" customHeight="1" x14ac:dyDescent="0.2">
      <c r="A861" s="53">
        <v>81721</v>
      </c>
      <c r="B861" s="85" t="s">
        <v>1700</v>
      </c>
      <c r="C861" s="50" t="s">
        <v>1701</v>
      </c>
      <c r="D861" s="242">
        <v>0</v>
      </c>
      <c r="E861" s="313"/>
      <c r="F861" s="52" t="str">
        <f t="shared" si="190"/>
        <v>-</v>
      </c>
    </row>
    <row r="862" spans="1:6" ht="12.75" customHeight="1" x14ac:dyDescent="0.2">
      <c r="A862" s="53">
        <v>81722</v>
      </c>
      <c r="B862" s="85" t="s">
        <v>1702</v>
      </c>
      <c r="C862" s="50" t="s">
        <v>1703</v>
      </c>
      <c r="D862" s="242">
        <v>0</v>
      </c>
      <c r="E862" s="313"/>
      <c r="F862" s="52" t="str">
        <f t="shared" si="190"/>
        <v>-</v>
      </c>
    </row>
    <row r="863" spans="1:6" ht="12.75" customHeight="1" x14ac:dyDescent="0.2">
      <c r="A863" s="53">
        <v>81731</v>
      </c>
      <c r="B863" s="85" t="s">
        <v>1704</v>
      </c>
      <c r="C863" s="50" t="s">
        <v>1705</v>
      </c>
      <c r="D863" s="242">
        <v>0</v>
      </c>
      <c r="E863" s="313"/>
      <c r="F863" s="52" t="str">
        <f t="shared" si="190"/>
        <v>-</v>
      </c>
    </row>
    <row r="864" spans="1:6" ht="12.75" customHeight="1" x14ac:dyDescent="0.2">
      <c r="A864" s="53">
        <v>81732</v>
      </c>
      <c r="B864" s="85" t="s">
        <v>1706</v>
      </c>
      <c r="C864" s="50" t="s">
        <v>1707</v>
      </c>
      <c r="D864" s="242">
        <v>0</v>
      </c>
      <c r="E864" s="313"/>
      <c r="F864" s="52" t="str">
        <f t="shared" si="190"/>
        <v>-</v>
      </c>
    </row>
    <row r="865" spans="1:6" ht="12.75" customHeight="1" x14ac:dyDescent="0.2">
      <c r="A865" s="53">
        <v>81741</v>
      </c>
      <c r="B865" s="85" t="s">
        <v>1708</v>
      </c>
      <c r="C865" s="50" t="s">
        <v>1709</v>
      </c>
      <c r="D865" s="242">
        <v>0</v>
      </c>
      <c r="E865" s="313"/>
      <c r="F865" s="52" t="str">
        <f t="shared" si="190"/>
        <v>-</v>
      </c>
    </row>
    <row r="866" spans="1:6" ht="12.75" customHeight="1" x14ac:dyDescent="0.2">
      <c r="A866" s="53">
        <v>81742</v>
      </c>
      <c r="B866" s="85" t="s">
        <v>1710</v>
      </c>
      <c r="C866" s="50" t="s">
        <v>1711</v>
      </c>
      <c r="D866" s="242">
        <v>0</v>
      </c>
      <c r="E866" s="313"/>
      <c r="F866" s="52" t="str">
        <f t="shared" si="190"/>
        <v>-</v>
      </c>
    </row>
    <row r="867" spans="1:6" ht="12.75" customHeight="1" x14ac:dyDescent="0.2">
      <c r="A867" s="53">
        <v>81751</v>
      </c>
      <c r="B867" s="85" t="s">
        <v>1712</v>
      </c>
      <c r="C867" s="50" t="s">
        <v>1713</v>
      </c>
      <c r="D867" s="242">
        <v>0</v>
      </c>
      <c r="E867" s="313"/>
      <c r="F867" s="52" t="str">
        <f t="shared" si="190"/>
        <v>-</v>
      </c>
    </row>
    <row r="868" spans="1:6" ht="12.75" customHeight="1" x14ac:dyDescent="0.2">
      <c r="A868" s="53">
        <v>81752</v>
      </c>
      <c r="B868" s="85" t="s">
        <v>1714</v>
      </c>
      <c r="C868" s="50" t="s">
        <v>1715</v>
      </c>
      <c r="D868" s="242">
        <v>0</v>
      </c>
      <c r="E868" s="313"/>
      <c r="F868" s="52" t="str">
        <f t="shared" si="190"/>
        <v>-</v>
      </c>
    </row>
    <row r="869" spans="1:6" ht="24" x14ac:dyDescent="0.2">
      <c r="A869" s="53">
        <v>81761</v>
      </c>
      <c r="B869" s="232" t="s">
        <v>1716</v>
      </c>
      <c r="C869" s="50" t="s">
        <v>1717</v>
      </c>
      <c r="D869" s="242">
        <v>0</v>
      </c>
      <c r="E869" s="313"/>
      <c r="F869" s="52" t="str">
        <f t="shared" si="190"/>
        <v>-</v>
      </c>
    </row>
    <row r="870" spans="1:6" ht="24" x14ac:dyDescent="0.2">
      <c r="A870" s="53">
        <v>81762</v>
      </c>
      <c r="B870" s="232" t="s">
        <v>1718</v>
      </c>
      <c r="C870" s="50" t="s">
        <v>1719</v>
      </c>
      <c r="D870" s="242">
        <v>0</v>
      </c>
      <c r="E870" s="313"/>
      <c r="F870" s="52" t="str">
        <f t="shared" si="190"/>
        <v>-</v>
      </c>
    </row>
    <row r="871" spans="1:6" ht="24" x14ac:dyDescent="0.2">
      <c r="A871" s="53">
        <v>81771</v>
      </c>
      <c r="B871" s="85" t="s">
        <v>1720</v>
      </c>
      <c r="C871" s="50" t="s">
        <v>1721</v>
      </c>
      <c r="D871" s="242">
        <v>0</v>
      </c>
      <c r="E871" s="313"/>
      <c r="F871" s="52" t="str">
        <f t="shared" si="190"/>
        <v>-</v>
      </c>
    </row>
    <row r="872" spans="1:6" ht="24" x14ac:dyDescent="0.2">
      <c r="A872" s="53">
        <v>81772</v>
      </c>
      <c r="B872" s="85" t="s">
        <v>1722</v>
      </c>
      <c r="C872" s="50" t="s">
        <v>1723</v>
      </c>
      <c r="D872" s="242">
        <v>0</v>
      </c>
      <c r="E872" s="313"/>
      <c r="F872" s="52" t="str">
        <f t="shared" si="190"/>
        <v>-</v>
      </c>
    </row>
    <row r="873" spans="1:6" ht="12.75" customHeight="1" x14ac:dyDescent="0.2">
      <c r="A873" s="53">
        <v>82412</v>
      </c>
      <c r="B873" s="85" t="s">
        <v>1724</v>
      </c>
      <c r="C873" s="50" t="s">
        <v>1725</v>
      </c>
      <c r="D873" s="242">
        <v>0</v>
      </c>
      <c r="E873" s="313"/>
      <c r="F873" s="52" t="str">
        <f t="shared" si="190"/>
        <v>-</v>
      </c>
    </row>
    <row r="874" spans="1:6" ht="12.75" customHeight="1" x14ac:dyDescent="0.2">
      <c r="A874" s="53">
        <v>84132</v>
      </c>
      <c r="B874" s="85" t="s">
        <v>1726</v>
      </c>
      <c r="C874" s="50" t="s">
        <v>1727</v>
      </c>
      <c r="D874" s="242">
        <v>0</v>
      </c>
      <c r="E874" s="313"/>
      <c r="F874" s="52" t="str">
        <f t="shared" si="190"/>
        <v>-</v>
      </c>
    </row>
    <row r="875" spans="1:6" ht="12.75" customHeight="1" x14ac:dyDescent="0.2">
      <c r="A875" s="53">
        <v>84142</v>
      </c>
      <c r="B875" s="85" t="s">
        <v>1728</v>
      </c>
      <c r="C875" s="50" t="s">
        <v>1729</v>
      </c>
      <c r="D875" s="242">
        <v>0</v>
      </c>
      <c r="E875" s="313"/>
      <c r="F875" s="52" t="str">
        <f t="shared" si="190"/>
        <v>-</v>
      </c>
    </row>
    <row r="876" spans="1:6" ht="12.75" customHeight="1" x14ac:dyDescent="0.2">
      <c r="A876" s="53">
        <v>84152</v>
      </c>
      <c r="B876" s="85" t="s">
        <v>1730</v>
      </c>
      <c r="C876" s="50" t="s">
        <v>1731</v>
      </c>
      <c r="D876" s="242">
        <v>0</v>
      </c>
      <c r="E876" s="313"/>
      <c r="F876" s="52" t="str">
        <f t="shared" si="190"/>
        <v>-</v>
      </c>
    </row>
    <row r="877" spans="1:6" ht="12.75" customHeight="1" x14ac:dyDescent="0.2">
      <c r="A877" s="53">
        <v>84162</v>
      </c>
      <c r="B877" s="85" t="s">
        <v>1732</v>
      </c>
      <c r="C877" s="50" t="s">
        <v>1733</v>
      </c>
      <c r="D877" s="242">
        <v>0</v>
      </c>
      <c r="E877" s="313"/>
      <c r="F877" s="52" t="str">
        <f t="shared" si="190"/>
        <v>-</v>
      </c>
    </row>
    <row r="878" spans="1:6" ht="12.75" customHeight="1" x14ac:dyDescent="0.2">
      <c r="A878" s="53">
        <v>84221</v>
      </c>
      <c r="B878" s="85" t="s">
        <v>1734</v>
      </c>
      <c r="C878" s="50" t="s">
        <v>1735</v>
      </c>
      <c r="D878" s="242">
        <v>0</v>
      </c>
      <c r="E878" s="313"/>
      <c r="F878" s="52" t="str">
        <f t="shared" si="190"/>
        <v>-</v>
      </c>
    </row>
    <row r="879" spans="1:6" ht="12.75" customHeight="1" x14ac:dyDescent="0.2">
      <c r="A879" s="53">
        <v>84222</v>
      </c>
      <c r="B879" s="85" t="s">
        <v>1736</v>
      </c>
      <c r="C879" s="50" t="s">
        <v>1737</v>
      </c>
      <c r="D879" s="242">
        <v>0</v>
      </c>
      <c r="E879" s="313"/>
      <c r="F879" s="52" t="str">
        <f t="shared" si="190"/>
        <v>-</v>
      </c>
    </row>
    <row r="880" spans="1:6" ht="12.75" customHeight="1" x14ac:dyDescent="0.2">
      <c r="A880" s="53" t="s">
        <v>1738</v>
      </c>
      <c r="B880" s="85" t="s">
        <v>1739</v>
      </c>
      <c r="C880" s="50" t="s">
        <v>1738</v>
      </c>
      <c r="D880" s="242">
        <v>0</v>
      </c>
      <c r="E880" s="313"/>
      <c r="F880" s="52" t="str">
        <f t="shared" si="190"/>
        <v>-</v>
      </c>
    </row>
    <row r="881" spans="1:6" ht="12.75" customHeight="1" x14ac:dyDescent="0.2">
      <c r="A881" s="53">
        <v>84232</v>
      </c>
      <c r="B881" s="85" t="s">
        <v>1740</v>
      </c>
      <c r="C881" s="50" t="s">
        <v>1741</v>
      </c>
      <c r="D881" s="242">
        <v>0</v>
      </c>
      <c r="E881" s="313"/>
      <c r="F881" s="52" t="str">
        <f t="shared" si="190"/>
        <v>-</v>
      </c>
    </row>
    <row r="882" spans="1:6" ht="24" x14ac:dyDescent="0.2">
      <c r="A882" s="53">
        <v>84242</v>
      </c>
      <c r="B882" s="85" t="s">
        <v>1742</v>
      </c>
      <c r="C882" s="50" t="s">
        <v>1743</v>
      </c>
      <c r="D882" s="242">
        <v>0</v>
      </c>
      <c r="E882" s="313"/>
      <c r="F882" s="52" t="str">
        <f t="shared" si="190"/>
        <v>-</v>
      </c>
    </row>
    <row r="883" spans="1:6" ht="24" x14ac:dyDescent="0.2">
      <c r="A883" s="53" t="s">
        <v>1744</v>
      </c>
      <c r="B883" s="85" t="s">
        <v>1745</v>
      </c>
      <c r="C883" s="50" t="s">
        <v>1744</v>
      </c>
      <c r="D883" s="242">
        <v>0</v>
      </c>
      <c r="E883" s="313"/>
      <c r="F883" s="52" t="str">
        <f t="shared" si="190"/>
        <v>-</v>
      </c>
    </row>
    <row r="884" spans="1:6" ht="12.75" customHeight="1" x14ac:dyDescent="0.2">
      <c r="A884" s="53">
        <v>84312</v>
      </c>
      <c r="B884" s="85" t="s">
        <v>1746</v>
      </c>
      <c r="C884" s="50" t="s">
        <v>1747</v>
      </c>
      <c r="D884" s="242">
        <v>0</v>
      </c>
      <c r="E884" s="313"/>
      <c r="F884" s="52" t="str">
        <f t="shared" si="190"/>
        <v>-</v>
      </c>
    </row>
    <row r="885" spans="1:6" ht="24" x14ac:dyDescent="0.2">
      <c r="A885" s="53">
        <v>84431</v>
      </c>
      <c r="B885" s="85" t="s">
        <v>1748</v>
      </c>
      <c r="C885" s="50" t="s">
        <v>1749</v>
      </c>
      <c r="D885" s="242">
        <v>0</v>
      </c>
      <c r="E885" s="313"/>
      <c r="F885" s="52" t="str">
        <f t="shared" si="190"/>
        <v>-</v>
      </c>
    </row>
    <row r="886" spans="1:6" ht="24" x14ac:dyDescent="0.2">
      <c r="A886" s="53">
        <v>84432</v>
      </c>
      <c r="B886" s="85" t="s">
        <v>1750</v>
      </c>
      <c r="C886" s="50" t="s">
        <v>1751</v>
      </c>
      <c r="D886" s="242">
        <v>1990842.13</v>
      </c>
      <c r="E886" s="313"/>
      <c r="F886" s="52">
        <f t="shared" si="190"/>
        <v>0</v>
      </c>
    </row>
    <row r="887" spans="1:6" ht="24" x14ac:dyDescent="0.2">
      <c r="A887" s="53" t="s">
        <v>1752</v>
      </c>
      <c r="B887" s="85" t="s">
        <v>1753</v>
      </c>
      <c r="C887" s="50" t="s">
        <v>1752</v>
      </c>
      <c r="D887" s="242">
        <v>0</v>
      </c>
      <c r="E887" s="313"/>
      <c r="F887" s="52" t="str">
        <f t="shared" si="190"/>
        <v>-</v>
      </c>
    </row>
    <row r="888" spans="1:6" ht="24" x14ac:dyDescent="0.2">
      <c r="A888" s="53">
        <v>84442</v>
      </c>
      <c r="B888" s="85" t="s">
        <v>1754</v>
      </c>
      <c r="C888" s="50" t="s">
        <v>1755</v>
      </c>
      <c r="D888" s="242">
        <v>0</v>
      </c>
      <c r="E888" s="313"/>
      <c r="F888" s="52" t="str">
        <f t="shared" si="190"/>
        <v>-</v>
      </c>
    </row>
    <row r="889" spans="1:6" ht="24" x14ac:dyDescent="0.2">
      <c r="A889" s="53">
        <v>84452</v>
      </c>
      <c r="B889" s="232" t="s">
        <v>1756</v>
      </c>
      <c r="C889" s="50" t="s">
        <v>1757</v>
      </c>
      <c r="D889" s="242">
        <v>0</v>
      </c>
      <c r="E889" s="313"/>
      <c r="F889" s="52" t="str">
        <f t="shared" si="190"/>
        <v>-</v>
      </c>
    </row>
    <row r="890" spans="1:6" ht="24" x14ac:dyDescent="0.2">
      <c r="A890" s="53" t="s">
        <v>1758</v>
      </c>
      <c r="B890" s="232" t="s">
        <v>1759</v>
      </c>
      <c r="C890" s="50" t="s">
        <v>1758</v>
      </c>
      <c r="D890" s="242">
        <v>0</v>
      </c>
      <c r="E890" s="313"/>
      <c r="F890" s="52" t="str">
        <f t="shared" si="190"/>
        <v>-</v>
      </c>
    </row>
    <row r="891" spans="1:6" ht="12.75" customHeight="1" x14ac:dyDescent="0.2">
      <c r="A891" s="53">
        <v>84461</v>
      </c>
      <c r="B891" s="85" t="s">
        <v>1760</v>
      </c>
      <c r="C891" s="50" t="s">
        <v>1761</v>
      </c>
      <c r="D891" s="242">
        <v>0</v>
      </c>
      <c r="E891" s="313"/>
      <c r="F891" s="52" t="str">
        <f t="shared" si="190"/>
        <v>-</v>
      </c>
    </row>
    <row r="892" spans="1:6" ht="12.75" customHeight="1" x14ac:dyDescent="0.2">
      <c r="A892" s="53">
        <v>84462</v>
      </c>
      <c r="B892" s="85" t="s">
        <v>1762</v>
      </c>
      <c r="C892" s="50" t="s">
        <v>1763</v>
      </c>
      <c r="D892" s="242">
        <v>0</v>
      </c>
      <c r="E892" s="313"/>
      <c r="F892" s="52" t="str">
        <f t="shared" si="190"/>
        <v>-</v>
      </c>
    </row>
    <row r="893" spans="1:6" ht="12.75" customHeight="1" x14ac:dyDescent="0.2">
      <c r="A893" s="53" t="s">
        <v>1764</v>
      </c>
      <c r="B893" s="85" t="s">
        <v>1765</v>
      </c>
      <c r="C893" s="50" t="s">
        <v>1764</v>
      </c>
      <c r="D893" s="242">
        <v>0</v>
      </c>
      <c r="E893" s="313"/>
      <c r="F893" s="52" t="str">
        <f t="shared" si="190"/>
        <v>-</v>
      </c>
    </row>
    <row r="894" spans="1:6" ht="12.75" customHeight="1" x14ac:dyDescent="0.2">
      <c r="A894" s="53">
        <v>84472</v>
      </c>
      <c r="B894" s="85" t="s">
        <v>1766</v>
      </c>
      <c r="C894" s="50" t="s">
        <v>1767</v>
      </c>
      <c r="D894" s="242">
        <v>0</v>
      </c>
      <c r="E894" s="313"/>
      <c r="F894" s="52" t="str">
        <f t="shared" si="190"/>
        <v>-</v>
      </c>
    </row>
    <row r="895" spans="1:6" ht="12.75" customHeight="1" x14ac:dyDescent="0.2">
      <c r="A895" s="53">
        <v>84482</v>
      </c>
      <c r="B895" s="85" t="s">
        <v>1768</v>
      </c>
      <c r="C895" s="50" t="s">
        <v>1769</v>
      </c>
      <c r="D895" s="242">
        <v>0</v>
      </c>
      <c r="E895" s="313"/>
      <c r="F895" s="52" t="str">
        <f t="shared" si="190"/>
        <v>-</v>
      </c>
    </row>
    <row r="896" spans="1:6" ht="12.75" customHeight="1" x14ac:dyDescent="0.2">
      <c r="A896" s="53" t="s">
        <v>1770</v>
      </c>
      <c r="B896" s="85" t="s">
        <v>1771</v>
      </c>
      <c r="C896" s="50" t="s">
        <v>1770</v>
      </c>
      <c r="D896" s="242">
        <v>0</v>
      </c>
      <c r="E896" s="313"/>
      <c r="F896" s="52" t="str">
        <f t="shared" si="190"/>
        <v>-</v>
      </c>
    </row>
    <row r="897" spans="1:6" ht="24" x14ac:dyDescent="0.2">
      <c r="A897" s="53">
        <v>84532</v>
      </c>
      <c r="B897" s="85" t="s">
        <v>1772</v>
      </c>
      <c r="C897" s="50" t="s">
        <v>1773</v>
      </c>
      <c r="D897" s="242">
        <v>0</v>
      </c>
      <c r="E897" s="313"/>
      <c r="F897" s="52" t="str">
        <f t="shared" si="190"/>
        <v>-</v>
      </c>
    </row>
    <row r="898" spans="1:6" ht="12.75" customHeight="1" x14ac:dyDescent="0.2">
      <c r="A898" s="53">
        <v>84542</v>
      </c>
      <c r="B898" s="85" t="s">
        <v>1774</v>
      </c>
      <c r="C898" s="50" t="s">
        <v>1775</v>
      </c>
      <c r="D898" s="242">
        <v>0</v>
      </c>
      <c r="E898" s="313"/>
      <c r="F898" s="52" t="str">
        <f t="shared" si="190"/>
        <v>-</v>
      </c>
    </row>
    <row r="899" spans="1:6" ht="12.75" customHeight="1" x14ac:dyDescent="0.2">
      <c r="A899" s="53">
        <v>84552</v>
      </c>
      <c r="B899" s="85" t="s">
        <v>1776</v>
      </c>
      <c r="C899" s="50" t="s">
        <v>1777</v>
      </c>
      <c r="D899" s="242">
        <v>0</v>
      </c>
      <c r="E899" s="313"/>
      <c r="F899" s="52" t="str">
        <f t="shared" si="190"/>
        <v>-</v>
      </c>
    </row>
    <row r="900" spans="1:6" ht="12.75" customHeight="1" x14ac:dyDescent="0.2">
      <c r="A900" s="53">
        <v>84711</v>
      </c>
      <c r="B900" s="85" t="s">
        <v>1778</v>
      </c>
      <c r="C900" s="50" t="s">
        <v>1779</v>
      </c>
      <c r="D900" s="242">
        <v>0</v>
      </c>
      <c r="E900" s="313"/>
      <c r="F900" s="52" t="str">
        <f t="shared" si="190"/>
        <v>-</v>
      </c>
    </row>
    <row r="901" spans="1:6" ht="12.75" customHeight="1" x14ac:dyDescent="0.2">
      <c r="A901" s="53">
        <v>84712</v>
      </c>
      <c r="B901" s="85" t="s">
        <v>1780</v>
      </c>
      <c r="C901" s="50" t="s">
        <v>1781</v>
      </c>
      <c r="D901" s="242">
        <v>0</v>
      </c>
      <c r="E901" s="313"/>
      <c r="F901" s="52" t="str">
        <f t="shared" si="190"/>
        <v>-</v>
      </c>
    </row>
    <row r="902" spans="1:6" ht="12.75" customHeight="1" x14ac:dyDescent="0.2">
      <c r="A902" s="53">
        <v>84721</v>
      </c>
      <c r="B902" s="85" t="s">
        <v>1782</v>
      </c>
      <c r="C902" s="50" t="s">
        <v>1783</v>
      </c>
      <c r="D902" s="242">
        <v>0</v>
      </c>
      <c r="E902" s="313"/>
      <c r="F902" s="52" t="str">
        <f t="shared" si="190"/>
        <v>-</v>
      </c>
    </row>
    <row r="903" spans="1:6" ht="12.75" customHeight="1" x14ac:dyDescent="0.2">
      <c r="A903" s="53">
        <v>84722</v>
      </c>
      <c r="B903" s="85" t="s">
        <v>1784</v>
      </c>
      <c r="C903" s="50" t="s">
        <v>1785</v>
      </c>
      <c r="D903" s="242">
        <v>0</v>
      </c>
      <c r="E903" s="313"/>
      <c r="F903" s="52" t="str">
        <f t="shared" si="190"/>
        <v>-</v>
      </c>
    </row>
    <row r="904" spans="1:6" ht="12.75" customHeight="1" x14ac:dyDescent="0.2">
      <c r="A904" s="53">
        <v>84731</v>
      </c>
      <c r="B904" s="85" t="s">
        <v>1786</v>
      </c>
      <c r="C904" s="50" t="s">
        <v>1787</v>
      </c>
      <c r="D904" s="242">
        <v>0</v>
      </c>
      <c r="E904" s="313"/>
      <c r="F904" s="52" t="str">
        <f t="shared" si="190"/>
        <v>-</v>
      </c>
    </row>
    <row r="905" spans="1:6" ht="12.75" customHeight="1" x14ac:dyDescent="0.2">
      <c r="A905" s="53">
        <v>84732</v>
      </c>
      <c r="B905" s="85" t="s">
        <v>1788</v>
      </c>
      <c r="C905" s="50" t="s">
        <v>1789</v>
      </c>
      <c r="D905" s="242">
        <v>0</v>
      </c>
      <c r="E905" s="313"/>
      <c r="F905" s="52" t="str">
        <f t="shared" si="190"/>
        <v>-</v>
      </c>
    </row>
    <row r="906" spans="1:6" ht="12.75" customHeight="1" x14ac:dyDescent="0.2">
      <c r="A906" s="53">
        <v>84741</v>
      </c>
      <c r="B906" s="85" t="s">
        <v>1790</v>
      </c>
      <c r="C906" s="50" t="s">
        <v>1791</v>
      </c>
      <c r="D906" s="242">
        <v>0</v>
      </c>
      <c r="E906" s="313"/>
      <c r="F906" s="52" t="str">
        <f t="shared" si="190"/>
        <v>-</v>
      </c>
    </row>
    <row r="907" spans="1:6" ht="12.75" customHeight="1" x14ac:dyDescent="0.2">
      <c r="A907" s="53">
        <v>84742</v>
      </c>
      <c r="B907" s="85" t="s">
        <v>1792</v>
      </c>
      <c r="C907" s="50" t="s">
        <v>1793</v>
      </c>
      <c r="D907" s="242">
        <v>0</v>
      </c>
      <c r="E907" s="313"/>
      <c r="F907" s="52" t="str">
        <f t="shared" si="190"/>
        <v>-</v>
      </c>
    </row>
    <row r="908" spans="1:6" ht="12.75" customHeight="1" x14ac:dyDescent="0.2">
      <c r="A908" s="53">
        <v>84751</v>
      </c>
      <c r="B908" s="85" t="s">
        <v>1794</v>
      </c>
      <c r="C908" s="50" t="s">
        <v>1795</v>
      </c>
      <c r="D908" s="242">
        <v>0</v>
      </c>
      <c r="E908" s="313"/>
      <c r="F908" s="52" t="str">
        <f t="shared" si="190"/>
        <v>-</v>
      </c>
    </row>
    <row r="909" spans="1:6" ht="12.75" customHeight="1" x14ac:dyDescent="0.2">
      <c r="A909" s="53">
        <v>84752</v>
      </c>
      <c r="B909" s="85" t="s">
        <v>1796</v>
      </c>
      <c r="C909" s="50" t="s">
        <v>1797</v>
      </c>
      <c r="D909" s="242">
        <v>0</v>
      </c>
      <c r="E909" s="313"/>
      <c r="F909" s="52" t="str">
        <f t="shared" si="190"/>
        <v>-</v>
      </c>
    </row>
    <row r="910" spans="1:6" ht="24" x14ac:dyDescent="0.2">
      <c r="A910" s="53">
        <v>84761</v>
      </c>
      <c r="B910" s="232" t="s">
        <v>1798</v>
      </c>
      <c r="C910" s="50" t="s">
        <v>1799</v>
      </c>
      <c r="D910" s="242">
        <v>0</v>
      </c>
      <c r="E910" s="313"/>
      <c r="F910" s="52" t="str">
        <f t="shared" si="190"/>
        <v>-</v>
      </c>
    </row>
    <row r="911" spans="1:6" ht="24" x14ac:dyDescent="0.2">
      <c r="A911" s="53">
        <v>84762</v>
      </c>
      <c r="B911" s="232" t="s">
        <v>1800</v>
      </c>
      <c r="C911" s="50" t="s">
        <v>1801</v>
      </c>
      <c r="D911" s="242">
        <v>0</v>
      </c>
      <c r="E911" s="313"/>
      <c r="F911" s="52" t="str">
        <f t="shared" si="190"/>
        <v>-</v>
      </c>
    </row>
    <row r="912" spans="1:6" ht="24" x14ac:dyDescent="0.2">
      <c r="A912" s="53" t="s">
        <v>1802</v>
      </c>
      <c r="B912" s="85" t="s">
        <v>1803</v>
      </c>
      <c r="C912" s="50" t="s">
        <v>1802</v>
      </c>
      <c r="D912" s="242">
        <v>0</v>
      </c>
      <c r="E912" s="313"/>
      <c r="F912" s="52" t="str">
        <f t="shared" si="190"/>
        <v>-</v>
      </c>
    </row>
    <row r="913" spans="1:6" ht="24" x14ac:dyDescent="0.2">
      <c r="A913" s="53" t="s">
        <v>1804</v>
      </c>
      <c r="B913" s="85" t="s">
        <v>1805</v>
      </c>
      <c r="C913" s="50" t="s">
        <v>1804</v>
      </c>
      <c r="D913" s="242">
        <v>0</v>
      </c>
      <c r="E913" s="313"/>
      <c r="F913" s="52" t="str">
        <f t="shared" si="190"/>
        <v>-</v>
      </c>
    </row>
    <row r="914" spans="1:6" ht="12.75" customHeight="1" x14ac:dyDescent="0.2">
      <c r="A914" s="53">
        <v>85412</v>
      </c>
      <c r="B914" s="85" t="s">
        <v>1806</v>
      </c>
      <c r="C914" s="50" t="s">
        <v>1807</v>
      </c>
      <c r="D914" s="242">
        <v>0</v>
      </c>
      <c r="E914" s="313"/>
      <c r="F914" s="52" t="str">
        <f t="shared" si="190"/>
        <v>-</v>
      </c>
    </row>
    <row r="915" spans="1:6" ht="24" x14ac:dyDescent="0.2">
      <c r="A915" s="53">
        <v>51212</v>
      </c>
      <c r="B915" s="232" t="s">
        <v>1808</v>
      </c>
      <c r="C915" s="50" t="s">
        <v>1809</v>
      </c>
      <c r="D915" s="242">
        <v>0</v>
      </c>
      <c r="E915" s="313"/>
      <c r="F915" s="52" t="str">
        <f t="shared" si="190"/>
        <v>-</v>
      </c>
    </row>
    <row r="916" spans="1:6" ht="12.75" customHeight="1" x14ac:dyDescent="0.2">
      <c r="A916" s="53">
        <v>51322</v>
      </c>
      <c r="B916" s="85" t="s">
        <v>1810</v>
      </c>
      <c r="C916" s="50" t="s">
        <v>1811</v>
      </c>
      <c r="D916" s="242">
        <v>0</v>
      </c>
      <c r="E916" s="313"/>
      <c r="F916" s="52" t="str">
        <f t="shared" si="190"/>
        <v>-</v>
      </c>
    </row>
    <row r="917" spans="1:6" ht="12.75" customHeight="1" x14ac:dyDescent="0.2">
      <c r="A917" s="53">
        <v>51332</v>
      </c>
      <c r="B917" s="85" t="s">
        <v>1812</v>
      </c>
      <c r="C917" s="50" t="s">
        <v>1813</v>
      </c>
      <c r="D917" s="242">
        <v>0</v>
      </c>
      <c r="E917" s="313"/>
      <c r="F917" s="52" t="str">
        <f t="shared" si="190"/>
        <v>-</v>
      </c>
    </row>
    <row r="918" spans="1:6" ht="24" x14ac:dyDescent="0.2">
      <c r="A918" s="53">
        <v>51342</v>
      </c>
      <c r="B918" s="85" t="s">
        <v>1814</v>
      </c>
      <c r="C918" s="50" t="s">
        <v>1815</v>
      </c>
      <c r="D918" s="242">
        <v>0</v>
      </c>
      <c r="E918" s="313"/>
      <c r="F918" s="52" t="str">
        <f t="shared" si="190"/>
        <v>-</v>
      </c>
    </row>
    <row r="919" spans="1:6" ht="12.75" customHeight="1" x14ac:dyDescent="0.2">
      <c r="A919" s="53">
        <v>51411</v>
      </c>
      <c r="B919" s="85" t="s">
        <v>1816</v>
      </c>
      <c r="C919" s="50" t="s">
        <v>1817</v>
      </c>
      <c r="D919" s="242">
        <v>0</v>
      </c>
      <c r="E919" s="313"/>
      <c r="F919" s="52" t="str">
        <f t="shared" si="190"/>
        <v>-</v>
      </c>
    </row>
    <row r="920" spans="1:6" ht="12.75" customHeight="1" x14ac:dyDescent="0.2">
      <c r="A920" s="53">
        <v>51412</v>
      </c>
      <c r="B920" s="85" t="s">
        <v>1818</v>
      </c>
      <c r="C920" s="50" t="s">
        <v>1819</v>
      </c>
      <c r="D920" s="242">
        <v>0</v>
      </c>
      <c r="E920" s="313"/>
      <c r="F920" s="52" t="str">
        <f t="shared" si="190"/>
        <v>-</v>
      </c>
    </row>
    <row r="921" spans="1:6" ht="24" x14ac:dyDescent="0.2">
      <c r="A921" s="53">
        <v>51532</v>
      </c>
      <c r="B921" s="85" t="s">
        <v>1820</v>
      </c>
      <c r="C921" s="50" t="s">
        <v>1821</v>
      </c>
      <c r="D921" s="242">
        <v>0</v>
      </c>
      <c r="E921" s="313"/>
      <c r="F921" s="52" t="str">
        <f t="shared" si="190"/>
        <v>-</v>
      </c>
    </row>
    <row r="922" spans="1:6" ht="24" x14ac:dyDescent="0.2">
      <c r="A922" s="53">
        <v>51542</v>
      </c>
      <c r="B922" s="85" t="s">
        <v>1822</v>
      </c>
      <c r="C922" s="50" t="s">
        <v>1823</v>
      </c>
      <c r="D922" s="242">
        <v>0</v>
      </c>
      <c r="E922" s="313"/>
      <c r="F922" s="52" t="str">
        <f t="shared" si="190"/>
        <v>-</v>
      </c>
    </row>
    <row r="923" spans="1:6" ht="24" x14ac:dyDescent="0.2">
      <c r="A923" s="53">
        <v>51552</v>
      </c>
      <c r="B923" s="232" t="s">
        <v>1824</v>
      </c>
      <c r="C923" s="50" t="s">
        <v>1825</v>
      </c>
      <c r="D923" s="242">
        <v>0</v>
      </c>
      <c r="E923" s="313"/>
      <c r="F923" s="52" t="str">
        <f t="shared" si="190"/>
        <v>-</v>
      </c>
    </row>
    <row r="924" spans="1:6" ht="24" x14ac:dyDescent="0.2">
      <c r="A924" s="53">
        <v>51631</v>
      </c>
      <c r="B924" s="85" t="s">
        <v>1826</v>
      </c>
      <c r="C924" s="50" t="s">
        <v>1827</v>
      </c>
      <c r="D924" s="242">
        <v>0</v>
      </c>
      <c r="E924" s="313"/>
      <c r="F924" s="52" t="str">
        <f t="shared" si="190"/>
        <v>-</v>
      </c>
    </row>
    <row r="925" spans="1:6" ht="24" x14ac:dyDescent="0.2">
      <c r="A925" s="53">
        <v>51632</v>
      </c>
      <c r="B925" s="85" t="s">
        <v>1828</v>
      </c>
      <c r="C925" s="50" t="s">
        <v>1829</v>
      </c>
      <c r="D925" s="242">
        <v>0</v>
      </c>
      <c r="E925" s="313"/>
      <c r="F925" s="52" t="str">
        <f t="shared" si="190"/>
        <v>-</v>
      </c>
    </row>
    <row r="926" spans="1:6" ht="12.75" customHeight="1" x14ac:dyDescent="0.2">
      <c r="A926" s="53">
        <v>51641</v>
      </c>
      <c r="B926" s="85" t="s">
        <v>1830</v>
      </c>
      <c r="C926" s="50" t="s">
        <v>1831</v>
      </c>
      <c r="D926" s="242">
        <v>0</v>
      </c>
      <c r="E926" s="313"/>
      <c r="F926" s="52" t="str">
        <f t="shared" si="190"/>
        <v>-</v>
      </c>
    </row>
    <row r="927" spans="1:6" ht="12.75" customHeight="1" x14ac:dyDescent="0.2">
      <c r="A927" s="53">
        <v>51642</v>
      </c>
      <c r="B927" s="85" t="s">
        <v>1832</v>
      </c>
      <c r="C927" s="50" t="s">
        <v>1833</v>
      </c>
      <c r="D927" s="242">
        <v>0</v>
      </c>
      <c r="E927" s="313"/>
      <c r="F927" s="52" t="str">
        <f t="shared" si="190"/>
        <v>-</v>
      </c>
    </row>
    <row r="928" spans="1:6" ht="12.75" customHeight="1" x14ac:dyDescent="0.2">
      <c r="A928" s="53">
        <v>51711</v>
      </c>
      <c r="B928" s="85" t="s">
        <v>1834</v>
      </c>
      <c r="C928" s="50" t="s">
        <v>1835</v>
      </c>
      <c r="D928" s="242">
        <v>0</v>
      </c>
      <c r="E928" s="313"/>
      <c r="F928" s="52" t="str">
        <f t="shared" si="190"/>
        <v>-</v>
      </c>
    </row>
    <row r="929" spans="1:6" ht="12.75" customHeight="1" x14ac:dyDescent="0.2">
      <c r="A929" s="53">
        <v>51712</v>
      </c>
      <c r="B929" s="85" t="s">
        <v>1836</v>
      </c>
      <c r="C929" s="50" t="s">
        <v>1837</v>
      </c>
      <c r="D929" s="242">
        <v>0</v>
      </c>
      <c r="E929" s="313"/>
      <c r="F929" s="52" t="str">
        <f t="shared" si="190"/>
        <v>-</v>
      </c>
    </row>
    <row r="930" spans="1:6" ht="12.75" customHeight="1" x14ac:dyDescent="0.2">
      <c r="A930" s="53">
        <v>51721</v>
      </c>
      <c r="B930" s="85" t="s">
        <v>1838</v>
      </c>
      <c r="C930" s="50" t="s">
        <v>1839</v>
      </c>
      <c r="D930" s="242">
        <v>0</v>
      </c>
      <c r="E930" s="313"/>
      <c r="F930" s="52" t="str">
        <f t="shared" si="190"/>
        <v>-</v>
      </c>
    </row>
    <row r="931" spans="1:6" ht="12.75" customHeight="1" x14ac:dyDescent="0.2">
      <c r="A931" s="53">
        <v>51722</v>
      </c>
      <c r="B931" s="85" t="s">
        <v>1840</v>
      </c>
      <c r="C931" s="50" t="s">
        <v>1841</v>
      </c>
      <c r="D931" s="242">
        <v>0</v>
      </c>
      <c r="E931" s="313"/>
      <c r="F931" s="52" t="str">
        <f t="shared" si="190"/>
        <v>-</v>
      </c>
    </row>
    <row r="932" spans="1:6" ht="12.75" customHeight="1" x14ac:dyDescent="0.2">
      <c r="A932" s="53">
        <v>51731</v>
      </c>
      <c r="B932" s="85" t="s">
        <v>1842</v>
      </c>
      <c r="C932" s="50" t="s">
        <v>1843</v>
      </c>
      <c r="D932" s="242">
        <v>0</v>
      </c>
      <c r="E932" s="313"/>
      <c r="F932" s="52" t="str">
        <f t="shared" si="190"/>
        <v>-</v>
      </c>
    </row>
    <row r="933" spans="1:6" ht="12.75" customHeight="1" x14ac:dyDescent="0.2">
      <c r="A933" s="53">
        <v>51732</v>
      </c>
      <c r="B933" s="85" t="s">
        <v>1844</v>
      </c>
      <c r="C933" s="50" t="s">
        <v>1845</v>
      </c>
      <c r="D933" s="242">
        <v>0</v>
      </c>
      <c r="E933" s="313"/>
      <c r="F933" s="52" t="str">
        <f t="shared" si="190"/>
        <v>-</v>
      </c>
    </row>
    <row r="934" spans="1:6" ht="12.75" customHeight="1" x14ac:dyDescent="0.2">
      <c r="A934" s="53">
        <v>51741</v>
      </c>
      <c r="B934" s="85" t="s">
        <v>1846</v>
      </c>
      <c r="C934" s="50" t="s">
        <v>1847</v>
      </c>
      <c r="D934" s="242">
        <v>0</v>
      </c>
      <c r="E934" s="313"/>
      <c r="F934" s="52" t="str">
        <f t="shared" si="190"/>
        <v>-</v>
      </c>
    </row>
    <row r="935" spans="1:6" ht="12.75" customHeight="1" x14ac:dyDescent="0.2">
      <c r="A935" s="53">
        <v>51742</v>
      </c>
      <c r="B935" s="85" t="s">
        <v>1848</v>
      </c>
      <c r="C935" s="50" t="s">
        <v>1849</v>
      </c>
      <c r="D935" s="242">
        <v>0</v>
      </c>
      <c r="E935" s="313"/>
      <c r="F935" s="52" t="str">
        <f t="shared" si="190"/>
        <v>-</v>
      </c>
    </row>
    <row r="936" spans="1:6" ht="12.75" customHeight="1" x14ac:dyDescent="0.2">
      <c r="A936" s="53">
        <v>51751</v>
      </c>
      <c r="B936" s="85" t="s">
        <v>1850</v>
      </c>
      <c r="C936" s="50" t="s">
        <v>1851</v>
      </c>
      <c r="D936" s="242">
        <v>0</v>
      </c>
      <c r="E936" s="313"/>
      <c r="F936" s="52" t="str">
        <f t="shared" si="190"/>
        <v>-</v>
      </c>
    </row>
    <row r="937" spans="1:6" ht="12.75" customHeight="1" x14ac:dyDescent="0.2">
      <c r="A937" s="53">
        <v>51752</v>
      </c>
      <c r="B937" s="85" t="s">
        <v>1852</v>
      </c>
      <c r="C937" s="50" t="s">
        <v>1853</v>
      </c>
      <c r="D937" s="242">
        <v>0</v>
      </c>
      <c r="E937" s="313"/>
      <c r="F937" s="52" t="str">
        <f t="shared" si="190"/>
        <v>-</v>
      </c>
    </row>
    <row r="938" spans="1:6" ht="24" x14ac:dyDescent="0.2">
      <c r="A938" s="53">
        <v>51761</v>
      </c>
      <c r="B938" s="85" t="s">
        <v>1854</v>
      </c>
      <c r="C938" s="50" t="s">
        <v>1855</v>
      </c>
      <c r="D938" s="242">
        <v>0</v>
      </c>
      <c r="E938" s="313"/>
      <c r="F938" s="52" t="str">
        <f t="shared" si="190"/>
        <v>-</v>
      </c>
    </row>
    <row r="939" spans="1:6" ht="24" x14ac:dyDescent="0.2">
      <c r="A939" s="53">
        <v>51762</v>
      </c>
      <c r="B939" s="85" t="s">
        <v>1856</v>
      </c>
      <c r="C939" s="50" t="s">
        <v>1857</v>
      </c>
      <c r="D939" s="242">
        <v>0</v>
      </c>
      <c r="E939" s="313"/>
      <c r="F939" s="52" t="str">
        <f t="shared" si="190"/>
        <v>-</v>
      </c>
    </row>
    <row r="940" spans="1:6" ht="24" x14ac:dyDescent="0.2">
      <c r="A940" s="53">
        <v>51771</v>
      </c>
      <c r="B940" s="85" t="s">
        <v>1858</v>
      </c>
      <c r="C940" s="50" t="s">
        <v>1859</v>
      </c>
      <c r="D940" s="242">
        <v>0</v>
      </c>
      <c r="E940" s="313"/>
      <c r="F940" s="52" t="str">
        <f t="shared" si="190"/>
        <v>-</v>
      </c>
    </row>
    <row r="941" spans="1:6" ht="24" x14ac:dyDescent="0.2">
      <c r="A941" s="53">
        <v>51772</v>
      </c>
      <c r="B941" s="85" t="s">
        <v>1860</v>
      </c>
      <c r="C941" s="50" t="s">
        <v>1861</v>
      </c>
      <c r="D941" s="242">
        <v>0</v>
      </c>
      <c r="E941" s="313"/>
      <c r="F941" s="52" t="str">
        <f t="shared" si="190"/>
        <v>-</v>
      </c>
    </row>
    <row r="942" spans="1:6" ht="24" x14ac:dyDescent="0.2">
      <c r="A942" s="53">
        <v>54132</v>
      </c>
      <c r="B942" s="85" t="s">
        <v>1862</v>
      </c>
      <c r="C942" s="50" t="s">
        <v>1863</v>
      </c>
      <c r="D942" s="242">
        <v>0</v>
      </c>
      <c r="E942" s="313"/>
      <c r="F942" s="52" t="str">
        <f t="shared" si="190"/>
        <v>-</v>
      </c>
    </row>
    <row r="943" spans="1:6" ht="24" x14ac:dyDescent="0.2">
      <c r="A943" s="53">
        <v>54142</v>
      </c>
      <c r="B943" s="85" t="s">
        <v>1864</v>
      </c>
      <c r="C943" s="50" t="s">
        <v>1865</v>
      </c>
      <c r="D943" s="242">
        <v>0</v>
      </c>
      <c r="E943" s="313"/>
      <c r="F943" s="52" t="str">
        <f t="shared" si="190"/>
        <v>-</v>
      </c>
    </row>
    <row r="944" spans="1:6" ht="12.75" customHeight="1" x14ac:dyDescent="0.2">
      <c r="A944" s="53">
        <v>54152</v>
      </c>
      <c r="B944" s="85" t="s">
        <v>1866</v>
      </c>
      <c r="C944" s="50" t="s">
        <v>1867</v>
      </c>
      <c r="D944" s="242">
        <v>0</v>
      </c>
      <c r="E944" s="313"/>
      <c r="F944" s="52" t="str">
        <f t="shared" si="190"/>
        <v>-</v>
      </c>
    </row>
    <row r="945" spans="1:6" ht="24" x14ac:dyDescent="0.2">
      <c r="A945" s="53">
        <v>54162</v>
      </c>
      <c r="B945" s="85" t="s">
        <v>1868</v>
      </c>
      <c r="C945" s="50" t="s">
        <v>1869</v>
      </c>
      <c r="D945" s="242">
        <v>0</v>
      </c>
      <c r="E945" s="313"/>
      <c r="F945" s="52" t="str">
        <f t="shared" si="190"/>
        <v>-</v>
      </c>
    </row>
    <row r="946" spans="1:6" ht="24" x14ac:dyDescent="0.2">
      <c r="A946" s="53">
        <v>54221</v>
      </c>
      <c r="B946" s="232" t="s">
        <v>1870</v>
      </c>
      <c r="C946" s="50" t="s">
        <v>1871</v>
      </c>
      <c r="D946" s="242">
        <v>0</v>
      </c>
      <c r="E946" s="313"/>
      <c r="F946" s="52" t="str">
        <f t="shared" si="190"/>
        <v>-</v>
      </c>
    </row>
    <row r="947" spans="1:6" ht="24" x14ac:dyDescent="0.2">
      <c r="A947" s="53">
        <v>54222</v>
      </c>
      <c r="B947" s="232" t="s">
        <v>1872</v>
      </c>
      <c r="C947" s="50" t="s">
        <v>1873</v>
      </c>
      <c r="D947" s="242">
        <v>0</v>
      </c>
      <c r="E947" s="313"/>
      <c r="F947" s="52" t="str">
        <f t="shared" si="190"/>
        <v>-</v>
      </c>
    </row>
    <row r="948" spans="1:6" ht="24" x14ac:dyDescent="0.2">
      <c r="A948" s="53" t="s">
        <v>1874</v>
      </c>
      <c r="B948" s="85" t="s">
        <v>1875</v>
      </c>
      <c r="C948" s="50" t="s">
        <v>1874</v>
      </c>
      <c r="D948" s="242">
        <v>0</v>
      </c>
      <c r="E948" s="313"/>
      <c r="F948" s="52" t="str">
        <f t="shared" si="190"/>
        <v>-</v>
      </c>
    </row>
    <row r="949" spans="1:6" ht="24" x14ac:dyDescent="0.2">
      <c r="A949" s="53">
        <v>54232</v>
      </c>
      <c r="B949" s="232" t="s">
        <v>1876</v>
      </c>
      <c r="C949" s="50" t="s">
        <v>1877</v>
      </c>
      <c r="D949" s="242">
        <v>0</v>
      </c>
      <c r="E949" s="313"/>
      <c r="F949" s="52" t="str">
        <f t="shared" si="190"/>
        <v>-</v>
      </c>
    </row>
    <row r="950" spans="1:6" ht="24" x14ac:dyDescent="0.2">
      <c r="A950" s="53">
        <v>54242</v>
      </c>
      <c r="B950" s="85" t="s">
        <v>1878</v>
      </c>
      <c r="C950" s="50" t="s">
        <v>1879</v>
      </c>
      <c r="D950" s="242">
        <v>0</v>
      </c>
      <c r="E950" s="313"/>
      <c r="F950" s="52" t="str">
        <f t="shared" si="190"/>
        <v>-</v>
      </c>
    </row>
    <row r="951" spans="1:6" ht="24" x14ac:dyDescent="0.2">
      <c r="A951" s="53" t="s">
        <v>1880</v>
      </c>
      <c r="B951" s="85" t="s">
        <v>1881</v>
      </c>
      <c r="C951" s="50" t="s">
        <v>1880</v>
      </c>
      <c r="D951" s="242">
        <v>0</v>
      </c>
      <c r="E951" s="313"/>
      <c r="F951" s="52" t="str">
        <f t="shared" si="190"/>
        <v>-</v>
      </c>
    </row>
    <row r="952" spans="1:6" ht="24" x14ac:dyDescent="0.2">
      <c r="A952" s="53">
        <v>54312</v>
      </c>
      <c r="B952" s="232" t="s">
        <v>1882</v>
      </c>
      <c r="C952" s="50" t="s">
        <v>1883</v>
      </c>
      <c r="D952" s="242">
        <v>0</v>
      </c>
      <c r="E952" s="313"/>
      <c r="F952" s="52" t="str">
        <f t="shared" si="190"/>
        <v>-</v>
      </c>
    </row>
    <row r="953" spans="1:6" ht="24" x14ac:dyDescent="0.2">
      <c r="A953" s="53">
        <v>54431</v>
      </c>
      <c r="B953" s="85" t="s">
        <v>1884</v>
      </c>
      <c r="C953" s="50" t="s">
        <v>1885</v>
      </c>
      <c r="D953" s="242">
        <v>0</v>
      </c>
      <c r="E953" s="313"/>
      <c r="F953" s="52" t="str">
        <f t="shared" si="190"/>
        <v>-</v>
      </c>
    </row>
    <row r="954" spans="1:6" ht="24" x14ac:dyDescent="0.2">
      <c r="A954" s="53">
        <v>54432</v>
      </c>
      <c r="B954" s="85" t="s">
        <v>1886</v>
      </c>
      <c r="C954" s="50" t="s">
        <v>1887</v>
      </c>
      <c r="D954" s="242">
        <v>0</v>
      </c>
      <c r="E954" s="313">
        <v>1990842.13</v>
      </c>
      <c r="F954" s="52" t="str">
        <f t="shared" si="190"/>
        <v>-</v>
      </c>
    </row>
    <row r="955" spans="1:6" ht="24" x14ac:dyDescent="0.2">
      <c r="A955" s="53" t="s">
        <v>1888</v>
      </c>
      <c r="B955" s="85" t="s">
        <v>1889</v>
      </c>
      <c r="C955" s="50" t="s">
        <v>1888</v>
      </c>
      <c r="D955" s="242">
        <v>0</v>
      </c>
      <c r="E955" s="313"/>
      <c r="F955" s="52" t="str">
        <f t="shared" si="190"/>
        <v>-</v>
      </c>
    </row>
    <row r="956" spans="1:6" ht="24" x14ac:dyDescent="0.2">
      <c r="A956" s="53">
        <v>54442</v>
      </c>
      <c r="B956" s="85" t="s">
        <v>1890</v>
      </c>
      <c r="C956" s="50" t="s">
        <v>1891</v>
      </c>
      <c r="D956" s="242">
        <v>0</v>
      </c>
      <c r="E956" s="313"/>
      <c r="F956" s="52" t="str">
        <f t="shared" si="190"/>
        <v>-</v>
      </c>
    </row>
    <row r="957" spans="1:6" ht="24" x14ac:dyDescent="0.2">
      <c r="A957" s="53">
        <v>54452</v>
      </c>
      <c r="B957" s="85" t="s">
        <v>1892</v>
      </c>
      <c r="C957" s="50" t="s">
        <v>1893</v>
      </c>
      <c r="D957" s="242">
        <v>0</v>
      </c>
      <c r="E957" s="313"/>
      <c r="F957" s="52" t="str">
        <f t="shared" si="190"/>
        <v>-</v>
      </c>
    </row>
    <row r="958" spans="1:6" ht="24" x14ac:dyDescent="0.2">
      <c r="A958" s="53" t="s">
        <v>1894</v>
      </c>
      <c r="B958" s="85" t="s">
        <v>1895</v>
      </c>
      <c r="C958" s="50" t="s">
        <v>1894</v>
      </c>
      <c r="D958" s="242">
        <v>0</v>
      </c>
      <c r="E958" s="313"/>
      <c r="F958" s="52" t="str">
        <f t="shared" si="190"/>
        <v>-</v>
      </c>
    </row>
    <row r="959" spans="1:6" ht="24" x14ac:dyDescent="0.2">
      <c r="A959" s="53">
        <v>54461</v>
      </c>
      <c r="B959" s="85" t="s">
        <v>1896</v>
      </c>
      <c r="C959" s="50" t="s">
        <v>1897</v>
      </c>
      <c r="D959" s="242">
        <v>0</v>
      </c>
      <c r="E959" s="313"/>
      <c r="F959" s="52" t="str">
        <f t="shared" si="190"/>
        <v>-</v>
      </c>
    </row>
    <row r="960" spans="1:6" ht="24" x14ac:dyDescent="0.2">
      <c r="A960" s="53">
        <v>54462</v>
      </c>
      <c r="B960" s="85" t="s">
        <v>1898</v>
      </c>
      <c r="C960" s="50" t="s">
        <v>1899</v>
      </c>
      <c r="D960" s="242">
        <v>0</v>
      </c>
      <c r="E960" s="313"/>
      <c r="F960" s="52" t="str">
        <f t="shared" si="190"/>
        <v>-</v>
      </c>
    </row>
    <row r="961" spans="1:6" ht="12.75" customHeight="1" x14ac:dyDescent="0.2">
      <c r="A961" s="53" t="s">
        <v>1900</v>
      </c>
      <c r="B961" s="85" t="s">
        <v>1901</v>
      </c>
      <c r="C961" s="50" t="s">
        <v>1900</v>
      </c>
      <c r="D961" s="242">
        <v>0</v>
      </c>
      <c r="E961" s="313"/>
      <c r="F961" s="52" t="str">
        <f t="shared" si="190"/>
        <v>-</v>
      </c>
    </row>
    <row r="962" spans="1:6" ht="24" x14ac:dyDescent="0.2">
      <c r="A962" s="53">
        <v>54472</v>
      </c>
      <c r="B962" s="232" t="s">
        <v>1902</v>
      </c>
      <c r="C962" s="50" t="s">
        <v>1903</v>
      </c>
      <c r="D962" s="242">
        <v>0</v>
      </c>
      <c r="E962" s="313"/>
      <c r="F962" s="52" t="str">
        <f t="shared" si="190"/>
        <v>-</v>
      </c>
    </row>
    <row r="963" spans="1:6" ht="24" x14ac:dyDescent="0.2">
      <c r="A963" s="53">
        <v>54482</v>
      </c>
      <c r="B963" s="232" t="s">
        <v>1904</v>
      </c>
      <c r="C963" s="50" t="s">
        <v>1905</v>
      </c>
      <c r="D963" s="242">
        <v>0</v>
      </c>
      <c r="E963" s="313"/>
      <c r="F963" s="52" t="str">
        <f t="shared" si="190"/>
        <v>-</v>
      </c>
    </row>
    <row r="964" spans="1:6" ht="24" x14ac:dyDescent="0.2">
      <c r="A964" s="53" t="s">
        <v>1906</v>
      </c>
      <c r="B964" s="232" t="s">
        <v>1907</v>
      </c>
      <c r="C964" s="50" t="s">
        <v>1906</v>
      </c>
      <c r="D964" s="242">
        <v>0</v>
      </c>
      <c r="E964" s="313"/>
      <c r="F964" s="52" t="str">
        <f t="shared" si="190"/>
        <v>-</v>
      </c>
    </row>
    <row r="965" spans="1:6" ht="24" x14ac:dyDescent="0.2">
      <c r="A965" s="53">
        <v>54532</v>
      </c>
      <c r="B965" s="85" t="s">
        <v>1908</v>
      </c>
      <c r="C965" s="50" t="s">
        <v>1909</v>
      </c>
      <c r="D965" s="242">
        <v>0</v>
      </c>
      <c r="E965" s="313"/>
      <c r="F965" s="52" t="str">
        <f t="shared" si="190"/>
        <v>-</v>
      </c>
    </row>
    <row r="966" spans="1:6" ht="12.75" customHeight="1" x14ac:dyDescent="0.2">
      <c r="A966" s="53">
        <v>54542</v>
      </c>
      <c r="B966" s="85" t="s">
        <v>1910</v>
      </c>
      <c r="C966" s="50" t="s">
        <v>1911</v>
      </c>
      <c r="D966" s="242">
        <v>0</v>
      </c>
      <c r="E966" s="313"/>
      <c r="F966" s="52" t="str">
        <f t="shared" si="190"/>
        <v>-</v>
      </c>
    </row>
    <row r="967" spans="1:6" ht="24" x14ac:dyDescent="0.2">
      <c r="A967" s="53">
        <v>54552</v>
      </c>
      <c r="B967" s="85" t="s">
        <v>1912</v>
      </c>
      <c r="C967" s="50" t="s">
        <v>1913</v>
      </c>
      <c r="D967" s="242">
        <v>0</v>
      </c>
      <c r="E967" s="313"/>
      <c r="F967" s="52" t="str">
        <f t="shared" si="190"/>
        <v>-</v>
      </c>
    </row>
    <row r="968" spans="1:6" ht="12.75" customHeight="1" x14ac:dyDescent="0.2">
      <c r="A968" s="53">
        <v>54711</v>
      </c>
      <c r="B968" s="85" t="s">
        <v>1914</v>
      </c>
      <c r="C968" s="50" t="s">
        <v>1915</v>
      </c>
      <c r="D968" s="242">
        <v>0</v>
      </c>
      <c r="E968" s="313"/>
      <c r="F968" s="52" t="str">
        <f t="shared" si="190"/>
        <v>-</v>
      </c>
    </row>
    <row r="969" spans="1:6" ht="12.75" customHeight="1" x14ac:dyDescent="0.2">
      <c r="A969" s="53">
        <v>54712</v>
      </c>
      <c r="B969" s="85" t="s">
        <v>1916</v>
      </c>
      <c r="C969" s="50" t="s">
        <v>1917</v>
      </c>
      <c r="D969" s="242">
        <v>0</v>
      </c>
      <c r="E969" s="313"/>
      <c r="F969" s="52" t="str">
        <f t="shared" si="190"/>
        <v>-</v>
      </c>
    </row>
    <row r="970" spans="1:6" ht="12.75" customHeight="1" x14ac:dyDescent="0.2">
      <c r="A970" s="53">
        <v>54721</v>
      </c>
      <c r="B970" s="85" t="s">
        <v>1918</v>
      </c>
      <c r="C970" s="50" t="s">
        <v>1919</v>
      </c>
      <c r="D970" s="242">
        <v>0</v>
      </c>
      <c r="E970" s="313"/>
      <c r="F970" s="52" t="str">
        <f t="shared" si="190"/>
        <v>-</v>
      </c>
    </row>
    <row r="971" spans="1:6" ht="12.75" customHeight="1" x14ac:dyDescent="0.2">
      <c r="A971" s="53">
        <v>54722</v>
      </c>
      <c r="B971" s="85" t="s">
        <v>1920</v>
      </c>
      <c r="C971" s="50" t="s">
        <v>1921</v>
      </c>
      <c r="D971" s="242">
        <v>0</v>
      </c>
      <c r="E971" s="313"/>
      <c r="F971" s="52" t="str">
        <f t="shared" si="190"/>
        <v>-</v>
      </c>
    </row>
    <row r="972" spans="1:6" ht="12.75" customHeight="1" x14ac:dyDescent="0.2">
      <c r="A972" s="53">
        <v>54731</v>
      </c>
      <c r="B972" s="85" t="s">
        <v>1922</v>
      </c>
      <c r="C972" s="50" t="s">
        <v>1923</v>
      </c>
      <c r="D972" s="242">
        <v>0</v>
      </c>
      <c r="E972" s="313"/>
      <c r="F972" s="52" t="str">
        <f t="shared" si="190"/>
        <v>-</v>
      </c>
    </row>
    <row r="973" spans="1:6" ht="12.75" customHeight="1" x14ac:dyDescent="0.2">
      <c r="A973" s="53">
        <v>54732</v>
      </c>
      <c r="B973" s="85" t="s">
        <v>1924</v>
      </c>
      <c r="C973" s="50" t="s">
        <v>1925</v>
      </c>
      <c r="D973" s="242">
        <v>0</v>
      </c>
      <c r="E973" s="313"/>
      <c r="F973" s="52" t="str">
        <f t="shared" si="190"/>
        <v>-</v>
      </c>
    </row>
    <row r="974" spans="1:6" ht="12.75" customHeight="1" x14ac:dyDescent="0.2">
      <c r="A974" s="53">
        <v>54741</v>
      </c>
      <c r="B974" s="85" t="s">
        <v>1926</v>
      </c>
      <c r="C974" s="50" t="s">
        <v>1927</v>
      </c>
      <c r="D974" s="242">
        <v>0</v>
      </c>
      <c r="E974" s="313"/>
      <c r="F974" s="52" t="str">
        <f t="shared" si="190"/>
        <v>-</v>
      </c>
    </row>
    <row r="975" spans="1:6" ht="12.75" customHeight="1" x14ac:dyDescent="0.2">
      <c r="A975" s="53">
        <v>54742</v>
      </c>
      <c r="B975" s="85" t="s">
        <v>1928</v>
      </c>
      <c r="C975" s="50" t="s">
        <v>1929</v>
      </c>
      <c r="D975" s="242">
        <v>0</v>
      </c>
      <c r="E975" s="313"/>
      <c r="F975" s="52" t="str">
        <f t="shared" si="190"/>
        <v>-</v>
      </c>
    </row>
    <row r="976" spans="1:6" ht="24" x14ac:dyDescent="0.2">
      <c r="A976" s="53">
        <v>54751</v>
      </c>
      <c r="B976" s="85" t="s">
        <v>1930</v>
      </c>
      <c r="C976" s="50" t="s">
        <v>1931</v>
      </c>
      <c r="D976" s="242">
        <v>0</v>
      </c>
      <c r="E976" s="313"/>
      <c r="F976" s="52" t="str">
        <f t="shared" si="190"/>
        <v>-</v>
      </c>
    </row>
    <row r="977" spans="1:6" ht="24" x14ac:dyDescent="0.2">
      <c r="A977" s="53">
        <v>54752</v>
      </c>
      <c r="B977" s="85" t="s">
        <v>1932</v>
      </c>
      <c r="C977" s="50" t="s">
        <v>1933</v>
      </c>
      <c r="D977" s="242">
        <v>0</v>
      </c>
      <c r="E977" s="313"/>
      <c r="F977" s="52" t="str">
        <f t="shared" si="190"/>
        <v>-</v>
      </c>
    </row>
    <row r="978" spans="1:6" ht="24" x14ac:dyDescent="0.2">
      <c r="A978" s="53">
        <v>54761</v>
      </c>
      <c r="B978" s="85" t="s">
        <v>1934</v>
      </c>
      <c r="C978" s="50" t="s">
        <v>1935</v>
      </c>
      <c r="D978" s="242">
        <v>0</v>
      </c>
      <c r="E978" s="313"/>
      <c r="F978" s="52" t="str">
        <f t="shared" si="190"/>
        <v>-</v>
      </c>
    </row>
    <row r="979" spans="1:6" ht="24" x14ac:dyDescent="0.2">
      <c r="A979" s="53">
        <v>54762</v>
      </c>
      <c r="B979" s="85" t="s">
        <v>1936</v>
      </c>
      <c r="C979" s="50" t="s">
        <v>1937</v>
      </c>
      <c r="D979" s="242">
        <v>0</v>
      </c>
      <c r="E979" s="313"/>
      <c r="F979" s="52" t="str">
        <f t="shared" si="190"/>
        <v>-</v>
      </c>
    </row>
    <row r="980" spans="1:6" ht="24" x14ac:dyDescent="0.2">
      <c r="A980" s="53">
        <v>54771</v>
      </c>
      <c r="B980" s="85" t="s">
        <v>1938</v>
      </c>
      <c r="C980" s="50" t="s">
        <v>1939</v>
      </c>
      <c r="D980" s="242">
        <v>0</v>
      </c>
      <c r="E980" s="313"/>
      <c r="F980" s="52" t="str">
        <f t="shared" ref="F980:F982" si="191">IF(D980&lt;&gt;0,IF(E980/D980&gt;=100,"&gt;&gt;100",E980/D980*100),"-")</f>
        <v>-</v>
      </c>
    </row>
    <row r="981" spans="1:6" ht="24" x14ac:dyDescent="0.2">
      <c r="A981" s="53">
        <v>54772</v>
      </c>
      <c r="B981" s="85" t="s">
        <v>1940</v>
      </c>
      <c r="C981" s="50" t="s">
        <v>1941</v>
      </c>
      <c r="D981" s="242">
        <v>0</v>
      </c>
      <c r="E981" s="313"/>
      <c r="F981" s="52" t="str">
        <f t="shared" si="191"/>
        <v>-</v>
      </c>
    </row>
    <row r="982" spans="1:6" ht="24" x14ac:dyDescent="0.2">
      <c r="A982" s="55">
        <v>55312</v>
      </c>
      <c r="B982" s="233" t="s">
        <v>1942</v>
      </c>
      <c r="C982" s="56" t="s">
        <v>1943</v>
      </c>
      <c r="D982" s="243">
        <v>0</v>
      </c>
      <c r="E982" s="314"/>
      <c r="F982" s="57" t="str">
        <f t="shared" si="191"/>
        <v>-</v>
      </c>
    </row>
    <row r="983" spans="1:6" ht="20.100000000000001" customHeight="1" x14ac:dyDescent="0.2">
      <c r="A983" s="353" t="s">
        <v>1944</v>
      </c>
      <c r="B983" s="35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51"/>
      <c r="E994" s="352"/>
      <c r="F994" s="71"/>
    </row>
    <row r="995" spans="1:6" ht="15" customHeight="1" x14ac:dyDescent="0.2">
      <c r="A995" s="188"/>
      <c r="B995" s="211"/>
      <c r="C995" s="221"/>
      <c r="D995" s="351"/>
      <c r="E995" s="35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0:E74 D69 D76:E84 D75 D86:E116 D85 D118:E126 D117 D128:E128 D127 D130:E134 D129 D137:E149 D135:D136 D151:E153 D150 D159:E160 D154:D158 D162:E164 D161 D168:E169 D165:D167 D177:E177 D170:D176 D188:E188 D178:D187 D196:E204 D189:D195 D206:E210 D205 D215:E247 D211:D214 D252:E264 D248:D251 D268:E291 D265:D267 D294:E369 D292:D293 D376:E402 D370:D375 D404:E409 D403 D411:E605 D410 D607:E636 D606 D639:E648 D637:D638 D652:E674 D649:D651 D676:E693 D675 D710:D982 D695:E709 D694">
    <cfRule type="cellIs" dxfId="66" priority="36" operator="lessThan">
      <formula>-0.001</formula>
    </cfRule>
  </conditionalFormatting>
  <conditionalFormatting sqref="E69">
    <cfRule type="cellIs" dxfId="65" priority="32" operator="lessThan">
      <formula>-0.001</formula>
    </cfRule>
  </conditionalFormatting>
  <conditionalFormatting sqref="E75">
    <cfRule type="cellIs" dxfId="64" priority="31" operator="lessThan">
      <formula>-0.001</formula>
    </cfRule>
  </conditionalFormatting>
  <conditionalFormatting sqref="E85">
    <cfRule type="cellIs" dxfId="63" priority="30" operator="lessThan">
      <formula>-0.001</formula>
    </cfRule>
  </conditionalFormatting>
  <conditionalFormatting sqref="E117">
    <cfRule type="cellIs" dxfId="62" priority="29" operator="lessThan">
      <formula>-0.001</formula>
    </cfRule>
  </conditionalFormatting>
  <conditionalFormatting sqref="E127">
    <cfRule type="cellIs" dxfId="61" priority="28" operator="lessThan">
      <formula>-0.001</formula>
    </cfRule>
  </conditionalFormatting>
  <conditionalFormatting sqref="E129">
    <cfRule type="cellIs" dxfId="60" priority="27" operator="lessThan">
      <formula>-0.001</formula>
    </cfRule>
  </conditionalFormatting>
  <conditionalFormatting sqref="E135:E136">
    <cfRule type="cellIs" dxfId="59" priority="26" operator="lessThan">
      <formula>-0.001</formula>
    </cfRule>
  </conditionalFormatting>
  <conditionalFormatting sqref="E150">
    <cfRule type="cellIs" dxfId="58" priority="25" operator="lessThan">
      <formula>-0.001</formula>
    </cfRule>
  </conditionalFormatting>
  <conditionalFormatting sqref="E154">
    <cfRule type="cellIs" dxfId="57" priority="24" operator="lessThan">
      <formula>-0.001</formula>
    </cfRule>
  </conditionalFormatting>
  <conditionalFormatting sqref="E155:E158">
    <cfRule type="cellIs" dxfId="56" priority="23" operator="lessThan">
      <formula>-0.001</formula>
    </cfRule>
  </conditionalFormatting>
  <conditionalFormatting sqref="E161">
    <cfRule type="cellIs" dxfId="55" priority="22" operator="lessThan">
      <formula>-0.001</formula>
    </cfRule>
  </conditionalFormatting>
  <conditionalFormatting sqref="E165:E167">
    <cfRule type="cellIs" dxfId="54" priority="21" operator="lessThan">
      <formula>-0.001</formula>
    </cfRule>
  </conditionalFormatting>
  <conditionalFormatting sqref="E170:E176">
    <cfRule type="cellIs" dxfId="53" priority="20" operator="lessThan">
      <formula>-0.001</formula>
    </cfRule>
  </conditionalFormatting>
  <conditionalFormatting sqref="E178:E187">
    <cfRule type="cellIs" dxfId="52" priority="19" operator="lessThan">
      <formula>-0.001</formula>
    </cfRule>
  </conditionalFormatting>
  <conditionalFormatting sqref="E189:E195">
    <cfRule type="cellIs" dxfId="51" priority="18" operator="lessThan">
      <formula>-0.001</formula>
    </cfRule>
  </conditionalFormatting>
  <conditionalFormatting sqref="E205">
    <cfRule type="cellIs" dxfId="50" priority="17" operator="lessThan">
      <formula>-0.001</formula>
    </cfRule>
  </conditionalFormatting>
  <conditionalFormatting sqref="E211:E214">
    <cfRule type="cellIs" dxfId="49" priority="16" operator="lessThan">
      <formula>-0.001</formula>
    </cfRule>
  </conditionalFormatting>
  <conditionalFormatting sqref="E248:E251">
    <cfRule type="cellIs" dxfId="48" priority="15" operator="lessThan">
      <formula>-0.001</formula>
    </cfRule>
  </conditionalFormatting>
  <conditionalFormatting sqref="E265:E267">
    <cfRule type="cellIs" dxfId="47" priority="14" operator="lessThan">
      <formula>-0.001</formula>
    </cfRule>
  </conditionalFormatting>
  <conditionalFormatting sqref="E293">
    <cfRule type="cellIs" dxfId="46" priority="13" operator="lessThan">
      <formula>-0.001</formula>
    </cfRule>
  </conditionalFormatting>
  <conditionalFormatting sqref="E292">
    <cfRule type="cellIs" dxfId="45" priority="12" operator="lessThan">
      <formula>-0.001</formula>
    </cfRule>
  </conditionalFormatting>
  <conditionalFormatting sqref="E370:E375">
    <cfRule type="cellIs" dxfId="44" priority="11" operator="lessThan">
      <formula>-0.001</formula>
    </cfRule>
  </conditionalFormatting>
  <conditionalFormatting sqref="E403">
    <cfRule type="cellIs" dxfId="43" priority="10" operator="lessThan">
      <formula>-0.001</formula>
    </cfRule>
  </conditionalFormatting>
  <conditionalFormatting sqref="E410">
    <cfRule type="cellIs" dxfId="42" priority="9" operator="lessThan">
      <formula>-0.001</formula>
    </cfRule>
  </conditionalFormatting>
  <conditionalFormatting sqref="E606">
    <cfRule type="cellIs" dxfId="41" priority="8" operator="lessThan">
      <formula>-0.001</formula>
    </cfRule>
  </conditionalFormatting>
  <conditionalFormatting sqref="E638">
    <cfRule type="cellIs" dxfId="40" priority="7" operator="lessThan">
      <formula>-0.001</formula>
    </cfRule>
  </conditionalFormatting>
  <conditionalFormatting sqref="E637">
    <cfRule type="cellIs" dxfId="39" priority="6" operator="lessThan">
      <formula>-0.001</formula>
    </cfRule>
  </conditionalFormatting>
  <conditionalFormatting sqref="E650:E651">
    <cfRule type="cellIs" dxfId="38" priority="5" operator="lessThan">
      <formula>-0.001</formula>
    </cfRule>
  </conditionalFormatting>
  <conditionalFormatting sqref="E649">
    <cfRule type="cellIs" dxfId="37" priority="4" operator="lessThan">
      <formula>-0.001</formula>
    </cfRule>
  </conditionalFormatting>
  <conditionalFormatting sqref="E675">
    <cfRule type="cellIs" dxfId="36" priority="3" operator="lessThan">
      <formula>-0.001</formula>
    </cfRule>
  </conditionalFormatting>
  <conditionalFormatting sqref="E710:E982">
    <cfRule type="cellIs" dxfId="35" priority="2" operator="lessThan">
      <formula>-0.001</formula>
    </cfRule>
  </conditionalFormatting>
  <conditionalFormatting sqref="E694">
    <cfRule type="cellIs" dxfId="34"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9" t="s">
        <v>32</v>
      </c>
      <c r="B2" s="360"/>
      <c r="C2" s="360"/>
      <c r="D2" s="360"/>
      <c r="E2" s="360"/>
      <c r="F2" s="36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62" t="s">
        <v>1968</v>
      </c>
      <c r="B5" s="36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7292009.1800000006</v>
      </c>
      <c r="E6" s="229">
        <f t="shared" si="0"/>
        <v>5804348.7300000004</v>
      </c>
      <c r="F6" s="230">
        <f t="shared" ref="F6:F260" si="1">IF(D6&gt;0,IF(E6/D6&gt;=100,"&gt;&gt;100",E6/D6*100),"-")</f>
        <v>79.598757855650433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6279176.9400000004</v>
      </c>
      <c r="E7" s="104">
        <f t="shared" si="2"/>
        <v>5557492.9900000002</v>
      </c>
      <c r="F7" s="93">
        <f t="shared" si="1"/>
        <v>88.506711040380395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2694252.2600000002</v>
      </c>
      <c r="E8" s="104">
        <f>E9+E10-E11</f>
        <v>2478602.7200000002</v>
      </c>
      <c r="F8" s="93">
        <f t="shared" si="1"/>
        <v>91.995941018529564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2695253.66</v>
      </c>
      <c r="E10" s="310">
        <v>2695253.66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1001.4</v>
      </c>
      <c r="E11" s="310">
        <v>216650.94</v>
      </c>
      <c r="F11" s="93" t="str">
        <f t="shared" si="1"/>
        <v>&gt;&gt;100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3584924.6700000004</v>
      </c>
      <c r="E12" s="104">
        <f t="shared" si="3"/>
        <v>3078890.26</v>
      </c>
      <c r="F12" s="93">
        <f t="shared" si="1"/>
        <v>85.88437815068508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2021503.1400000001</v>
      </c>
      <c r="E13" s="104">
        <f t="shared" si="4"/>
        <v>1957850.0000000002</v>
      </c>
      <c r="F13" s="93">
        <f t="shared" si="1"/>
        <v>96.851197569745068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310"/>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2762924.22</v>
      </c>
      <c r="E15" s="310">
        <v>2762924.22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310"/>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310"/>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741421.08</v>
      </c>
      <c r="E18" s="310">
        <v>805074.22</v>
      </c>
      <c r="F18" s="93">
        <f t="shared" si="1"/>
        <v>108.58528867293604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1506570.7600000002</v>
      </c>
      <c r="E19" s="104">
        <f t="shared" si="5"/>
        <v>1070407.4299999997</v>
      </c>
      <c r="F19" s="93">
        <f t="shared" si="1"/>
        <v>71.049263560644135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1328723.97</v>
      </c>
      <c r="E20" s="310">
        <v>1253169.67</v>
      </c>
      <c r="F20" s="93">
        <f t="shared" si="1"/>
        <v>94.313770075209817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310"/>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95469.48</v>
      </c>
      <c r="E22" s="310">
        <v>95469.48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310"/>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310"/>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310"/>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602647.17000000004</v>
      </c>
      <c r="E26" s="310">
        <v>603378.42000000004</v>
      </c>
      <c r="F26" s="93">
        <f t="shared" si="1"/>
        <v>100.12133965550689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310"/>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520269.86</v>
      </c>
      <c r="E28" s="310">
        <v>881610.14</v>
      </c>
      <c r="F28" s="93">
        <f t="shared" si="1"/>
        <v>169.4524722227807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24871.75</v>
      </c>
      <c r="E29" s="104">
        <f t="shared" si="6"/>
        <v>18653.809999999998</v>
      </c>
      <c r="F29" s="93">
        <f t="shared" si="1"/>
        <v>74.99998994843547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31089.69</v>
      </c>
      <c r="E30" s="310">
        <v>31089.69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310"/>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310"/>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310"/>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6217.94</v>
      </c>
      <c r="E34" s="310">
        <v>12435.88</v>
      </c>
      <c r="F34" s="93">
        <f t="shared" si="1"/>
        <v>200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31979.02</v>
      </c>
      <c r="E35" s="104">
        <f t="shared" si="7"/>
        <v>31979.02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27994.14</v>
      </c>
      <c r="E36" s="310">
        <v>27994.14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3984.88</v>
      </c>
      <c r="E37" s="310">
        <v>3984.88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9.9999999511055648E-3</v>
      </c>
      <c r="E52" s="104">
        <f t="shared" si="10"/>
        <v>1.0000000009313226E-2</v>
      </c>
      <c r="F52" s="93">
        <f t="shared" si="1"/>
        <v>100.00000058207661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380559.72</v>
      </c>
      <c r="E54" s="310">
        <v>389861.78</v>
      </c>
      <c r="F54" s="93">
        <f t="shared" si="1"/>
        <v>102.44431018605964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380559.71</v>
      </c>
      <c r="E55" s="310">
        <v>389861.77</v>
      </c>
      <c r="F55" s="93">
        <f t="shared" si="1"/>
        <v>102.44431025028898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1012832.24</v>
      </c>
      <c r="E68" s="104">
        <f t="shared" si="13"/>
        <v>246855.74</v>
      </c>
      <c r="F68" s="93">
        <f t="shared" si="1"/>
        <v>24.372816173387214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845775.9</v>
      </c>
      <c r="E69" s="104">
        <f t="shared" si="14"/>
        <v>69628.77</v>
      </c>
      <c r="F69" s="93">
        <f t="shared" si="1"/>
        <v>8.2325318089579049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845372.93</v>
      </c>
      <c r="E70" s="104">
        <f t="shared" si="15"/>
        <v>67214.63</v>
      </c>
      <c r="F70" s="93">
        <f t="shared" si="1"/>
        <v>7.9508850608689352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310"/>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845372.93</v>
      </c>
      <c r="E72" s="310">
        <v>67214.63</v>
      </c>
      <c r="F72" s="93">
        <f t="shared" si="1"/>
        <v>7.9508850608689352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310"/>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310"/>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310"/>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402.97</v>
      </c>
      <c r="E76" s="310">
        <v>2414.14</v>
      </c>
      <c r="F76" s="93">
        <f t="shared" si="1"/>
        <v>599.08678065364654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310"/>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131667.46</v>
      </c>
      <c r="E78" s="104">
        <f>E79+SUM(E82:E84)-E85+E86</f>
        <v>136071.41</v>
      </c>
      <c r="F78" s="93">
        <f t="shared" si="1"/>
        <v>103.3447519987095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972.97</v>
      </c>
      <c r="E84" s="310">
        <v>972.97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310"/>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130694.49</v>
      </c>
      <c r="E86" s="310">
        <v>135098.44</v>
      </c>
      <c r="F86" s="93">
        <f t="shared" si="1"/>
        <v>103.36965238549843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35388.879999999997</v>
      </c>
      <c r="E146" s="104">
        <f t="shared" si="26"/>
        <v>41155.56</v>
      </c>
      <c r="F146" s="93">
        <f t="shared" si="1"/>
        <v>116.29517520757932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35388.879999999997</v>
      </c>
      <c r="E160" s="310">
        <v>41155.56</v>
      </c>
      <c r="F160" s="93">
        <f t="shared" si="1"/>
        <v>116.29517520757932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7" t="s">
        <v>2267</v>
      </c>
      <c r="B174" s="35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7292009.1800000006</v>
      </c>
      <c r="E175" s="104">
        <f t="shared" si="30"/>
        <v>5804348.7300000004</v>
      </c>
      <c r="F175" s="93">
        <f t="shared" si="1"/>
        <v>79.598757855650433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305121.66000000003</v>
      </c>
      <c r="E176" s="104">
        <f t="shared" si="31"/>
        <v>185258.64999999997</v>
      </c>
      <c r="F176" s="93">
        <f t="shared" si="1"/>
        <v>60.71632213852007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287484.88</v>
      </c>
      <c r="E177" s="104">
        <f t="shared" si="32"/>
        <v>166502.71999999997</v>
      </c>
      <c r="F177" s="93">
        <f t="shared" si="1"/>
        <v>57.917035497658162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14687.06</v>
      </c>
      <c r="E178" s="310">
        <v>24187.69</v>
      </c>
      <c r="F178" s="93">
        <f t="shared" si="1"/>
        <v>164.68707828523884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30654.31</v>
      </c>
      <c r="E179" s="310">
        <v>40570.85</v>
      </c>
      <c r="F179" s="93">
        <f t="shared" si="1"/>
        <v>132.34957824853993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27.87</v>
      </c>
      <c r="E186" s="310">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310"/>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242115.64</v>
      </c>
      <c r="E188" s="310">
        <v>101744.18</v>
      </c>
      <c r="F188" s="93">
        <f t="shared" si="1"/>
        <v>42.022968859012991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276.25</v>
      </c>
      <c r="E189" s="310">
        <v>1395.4</v>
      </c>
      <c r="F189" s="93">
        <f t="shared" si="1"/>
        <v>505.12217194570138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17360.53</v>
      </c>
      <c r="E234" s="104">
        <f t="shared" si="40"/>
        <v>17360.53</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3249.09</v>
      </c>
      <c r="E235" s="310">
        <v>3249.09</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14111.44</v>
      </c>
      <c r="E236" s="310">
        <v>14111.44</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6986887.5200000005</v>
      </c>
      <c r="E237" s="104">
        <f t="shared" si="41"/>
        <v>5619090.0800000001</v>
      </c>
      <c r="F237" s="93">
        <f t="shared" si="1"/>
        <v>80.423365395754928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6302647.6500000004</v>
      </c>
      <c r="E238" s="104">
        <f t="shared" si="42"/>
        <v>5580963.7000000002</v>
      </c>
      <c r="F238" s="93">
        <f t="shared" si="1"/>
        <v>88.54951141049429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6302647.6500000004</v>
      </c>
      <c r="E239" s="104">
        <f t="shared" si="43"/>
        <v>5580963.7000000002</v>
      </c>
      <c r="F239" s="93">
        <f t="shared" si="1"/>
        <v>88.54951141049429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6302647.6500000004</v>
      </c>
      <c r="E240" s="310">
        <v>5580963.7000000002</v>
      </c>
      <c r="F240" s="93">
        <f t="shared" si="1"/>
        <v>88.54951141049429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662668.0700000003</v>
      </c>
      <c r="E245" s="104">
        <f t="shared" si="45"/>
        <v>12097.169999999925</v>
      </c>
      <c r="F245" s="93">
        <f t="shared" si="1"/>
        <v>1.8255248061069127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6778592.3799999999</v>
      </c>
      <c r="E246" s="104">
        <f t="shared" si="46"/>
        <v>6209888.7000000002</v>
      </c>
      <c r="F246" s="93">
        <f t="shared" si="1"/>
        <v>91.610298302079059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4787750.25</v>
      </c>
      <c r="E247" s="310">
        <v>6209888.7000000002</v>
      </c>
      <c r="F247" s="93">
        <f t="shared" si="1"/>
        <v>129.70368911786909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1990842.13</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6115924.3099999996</v>
      </c>
      <c r="E250" s="104">
        <f t="shared" si="47"/>
        <v>6197791.5300000003</v>
      </c>
      <c r="F250" s="93">
        <f t="shared" si="1"/>
        <v>101.33859112458508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6115924.3099999996</v>
      </c>
      <c r="E252" s="310">
        <v>6197791.5300000003</v>
      </c>
      <c r="F252" s="93">
        <f t="shared" si="1"/>
        <v>101.33859112458508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21571.8</v>
      </c>
      <c r="E255" s="310">
        <v>26029.21</v>
      </c>
      <c r="F255" s="93">
        <f t="shared" si="1"/>
        <v>120.66313427715814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25658.17</v>
      </c>
      <c r="E259" s="104">
        <f t="shared" si="49"/>
        <v>25658.17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25658.17</v>
      </c>
      <c r="E260" s="312">
        <v>25658.17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61" t="s">
        <v>1293</v>
      </c>
      <c r="B261" s="35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310"/>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310"/>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310"/>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35388.879999999997</v>
      </c>
      <c r="E265" s="310">
        <v>41155.56</v>
      </c>
      <c r="F265" s="93">
        <f t="shared" si="50"/>
        <v>116.29517520757932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310"/>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310"/>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69073.77</v>
      </c>
      <c r="E268" s="310">
        <v>78574.399999999994</v>
      </c>
      <c r="F268" s="93">
        <f t="shared" si="50"/>
        <v>113.75432381930214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41712.300000000003</v>
      </c>
      <c r="E269" s="310">
        <v>36615.620000000003</v>
      </c>
      <c r="F269" s="93">
        <f t="shared" si="50"/>
        <v>87.781349865627163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19908.419999999998</v>
      </c>
      <c r="E270" s="310">
        <v>19908.419999999998</v>
      </c>
      <c r="F270" s="93">
        <f t="shared" si="50"/>
        <v>100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310"/>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310"/>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310"/>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310"/>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310"/>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310"/>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310"/>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310"/>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310"/>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310"/>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310"/>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310"/>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310"/>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310"/>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310"/>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310"/>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45369.24</v>
      </c>
      <c r="E287" s="311">
        <v>64758.54</v>
      </c>
      <c r="F287" s="93">
        <f t="shared" si="50"/>
        <v>142.73666475347616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242115.64</v>
      </c>
      <c r="E288" s="310">
        <v>101744.18</v>
      </c>
      <c r="F288" s="93">
        <f t="shared" si="50"/>
        <v>42.022968859012991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276.25</v>
      </c>
      <c r="E289" s="310">
        <v>1395.4</v>
      </c>
      <c r="F289" s="93">
        <f t="shared" si="50"/>
        <v>505.12217194570138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310"/>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310"/>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310"/>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310"/>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310"/>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310"/>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310"/>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310"/>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310"/>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310"/>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310"/>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310"/>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310"/>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310"/>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310"/>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310"/>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310"/>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310"/>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310"/>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310"/>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310"/>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310"/>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310"/>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310"/>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310"/>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310"/>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310"/>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310"/>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310"/>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310"/>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310"/>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310"/>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312"/>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9 D175:E177 D241:E244 D246:E246 D12:E13 D10:D11 D19:E19 D14:D18 D29:E29 D20:D28 D262:D322 D35:E35 D30:D34 D38:E53 D36:D37 D56:E70 D54:D55 D78:E83 D71:D77 D87:E159 D84:D86 D161:E173 D160 D180:E185 D178:D179 D190:E234 D186:D189 D235:D236 D240 D248:E251 D247 D253:E254 D252 D256:E259 D255 D260">
    <cfRule type="cellIs" dxfId="33" priority="21" operator="lessThan">
      <formula>0</formula>
    </cfRule>
  </conditionalFormatting>
  <conditionalFormatting sqref="E10:E11">
    <cfRule type="cellIs" dxfId="32" priority="20" operator="lessThan">
      <formula>0</formula>
    </cfRule>
  </conditionalFormatting>
  <conditionalFormatting sqref="E14:E18">
    <cfRule type="cellIs" dxfId="31" priority="19" operator="lessThan">
      <formula>0</formula>
    </cfRule>
  </conditionalFormatting>
  <conditionalFormatting sqref="E20:E28">
    <cfRule type="cellIs" dxfId="30" priority="18" operator="lessThan">
      <formula>0</formula>
    </cfRule>
  </conditionalFormatting>
  <conditionalFormatting sqref="E30:E34">
    <cfRule type="cellIs" dxfId="29" priority="16" operator="lessThan">
      <formula>0</formula>
    </cfRule>
  </conditionalFormatting>
  <conditionalFormatting sqref="E36:E37">
    <cfRule type="cellIs" dxfId="28" priority="15" operator="lessThan">
      <formula>0</formula>
    </cfRule>
  </conditionalFormatting>
  <conditionalFormatting sqref="E54:E55">
    <cfRule type="cellIs" dxfId="27" priority="14" operator="lessThan">
      <formula>0</formula>
    </cfRule>
  </conditionalFormatting>
  <conditionalFormatting sqref="E71:E77">
    <cfRule type="cellIs" dxfId="26" priority="13" operator="lessThan">
      <formula>0</formula>
    </cfRule>
  </conditionalFormatting>
  <conditionalFormatting sqref="E84:E86">
    <cfRule type="cellIs" dxfId="25" priority="12" operator="lessThan">
      <formula>0</formula>
    </cfRule>
  </conditionalFormatting>
  <conditionalFormatting sqref="E160">
    <cfRule type="cellIs" dxfId="24" priority="11" operator="lessThan">
      <formula>0</formula>
    </cfRule>
  </conditionalFormatting>
  <conditionalFormatting sqref="E178:E179">
    <cfRule type="cellIs" dxfId="23" priority="10" operator="lessThan">
      <formula>0</formula>
    </cfRule>
  </conditionalFormatting>
  <conditionalFormatting sqref="E186:E189">
    <cfRule type="cellIs" dxfId="22" priority="9" operator="lessThan">
      <formula>0</formula>
    </cfRule>
  </conditionalFormatting>
  <conditionalFormatting sqref="E235:E236">
    <cfRule type="cellIs" dxfId="21" priority="8" operator="lessThan">
      <formula>0</formula>
    </cfRule>
  </conditionalFormatting>
  <conditionalFormatting sqref="E240">
    <cfRule type="cellIs" dxfId="20" priority="7" operator="lessThan">
      <formula>0</formula>
    </cfRule>
  </conditionalFormatting>
  <conditionalFormatting sqref="E247">
    <cfRule type="cellIs" dxfId="19" priority="6" operator="lessThan">
      <formula>0</formula>
    </cfRule>
  </conditionalFormatting>
  <conditionalFormatting sqref="E252">
    <cfRule type="cellIs" dxfId="18" priority="5" operator="lessThan">
      <formula>0</formula>
    </cfRule>
  </conditionalFormatting>
  <conditionalFormatting sqref="E255">
    <cfRule type="cellIs" dxfId="17" priority="4" operator="lessThan">
      <formula>0</formula>
    </cfRule>
  </conditionalFormatting>
  <conditionalFormatting sqref="E260">
    <cfRule type="cellIs" dxfId="16" priority="3" operator="lessThan">
      <formula>0</formula>
    </cfRule>
  </conditionalFormatting>
  <conditionalFormatting sqref="E262:E286 E290:E322">
    <cfRule type="cellIs" dxfId="15" priority="2" operator="lessThan">
      <formula>0</formula>
    </cfRule>
  </conditionalFormatting>
  <conditionalFormatting sqref="E288:E289">
    <cfRule type="cellIs" dxfId="1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J117" sqref="J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4" t="s">
        <v>2535</v>
      </c>
      <c r="B2" s="365"/>
      <c r="C2" s="365"/>
      <c r="D2" s="365"/>
      <c r="E2" s="365"/>
      <c r="F2" s="36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9985501.3499999996</v>
      </c>
      <c r="E114" s="81">
        <f t="shared" si="22"/>
        <v>3747429.63</v>
      </c>
      <c r="F114" s="63">
        <f t="shared" si="1"/>
        <v>37.52870786002147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9985501.3499999996</v>
      </c>
      <c r="E118" s="81">
        <f t="shared" si="24"/>
        <v>3747429.63</v>
      </c>
      <c r="F118" s="63">
        <f t="shared" si="1"/>
        <v>37.52870786002147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9985501.3499999996</v>
      </c>
      <c r="E120" s="315">
        <v>3747429.63</v>
      </c>
      <c r="F120" s="63">
        <f t="shared" si="1"/>
        <v>37.52870786002147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9985501.3499999996</v>
      </c>
      <c r="E141" s="106">
        <f t="shared" si="28"/>
        <v>3747429.63</v>
      </c>
      <c r="F141" s="82">
        <f t="shared" si="1"/>
        <v>37.52870786002147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6"/>
      <c r="E143" s="36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9 D121:E141 D120">
    <cfRule type="cellIs" dxfId="13" priority="2" operator="lessThan">
      <formula>-0.001</formula>
    </cfRule>
  </conditionalFormatting>
  <conditionalFormatting sqref="E120">
    <cfRule type="cellIs" dxfId="1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6"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8" t="s">
        <v>2788</v>
      </c>
      <c r="B2" s="369"/>
      <c r="C2" s="369"/>
      <c r="D2" s="369"/>
      <c r="E2" s="36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70"/>
      <c r="E51" s="37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I106" sqref="I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72" t="s">
        <v>2859</v>
      </c>
      <c r="B2" s="369"/>
      <c r="C2" s="369"/>
      <c r="D2" s="36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287761.13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4061005.07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3979137.8499999996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316">
        <v>2334114.98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16">
        <v>442967.45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316">
        <v>2468.0300000000002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316"/>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316"/>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316">
        <v>573899.81999999995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316"/>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316">
        <v>625687.56999999995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316">
        <v>81867.22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4180868.0799999996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4100120.01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316">
        <v>2324614.35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316">
        <v>433040.37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316">
        <v>2468.0300000000002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316"/>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316"/>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316">
        <v>573938.23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316"/>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316">
        <v>766059.03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316">
        <v>80748.070000000007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167898.12000000058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66153.939999999988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64758.539999999994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24187.69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316">
        <v>24187.69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40570.85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316">
        <v>40570.85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1395.4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316">
        <v>1395.4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101744.18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316">
        <v>101744.18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D26 D36:D50 D52:D55 D57:D90 D92:D102 D104:D105">
    <cfRule type="cellIs" dxfId="10" priority="9" operator="lessThan">
      <formula>-0.001</formula>
    </cfRule>
  </conditionalFormatting>
  <conditionalFormatting sqref="D9:D17">
    <cfRule type="cellIs" dxfId="9" priority="6" operator="lessThan">
      <formula>-0.001</formula>
    </cfRule>
  </conditionalFormatting>
  <conditionalFormatting sqref="D27:D35">
    <cfRule type="cellIs" dxfId="8" priority="5" operator="lessThan">
      <formula>-0.001</formula>
    </cfRule>
  </conditionalFormatting>
  <conditionalFormatting sqref="D51">
    <cfRule type="cellIs" dxfId="7" priority="4" operator="lessThan">
      <formula>-0.001</formula>
    </cfRule>
  </conditionalFormatting>
  <conditionalFormatting sqref="D56">
    <cfRule type="cellIs" dxfId="6" priority="3" operator="lessThan">
      <formula>-0.001</formula>
    </cfRule>
  </conditionalFormatting>
  <conditionalFormatting sqref="D91">
    <cfRule type="cellIs" dxfId="5" priority="2" operator="lessThan">
      <formula>-0.001</formula>
    </cfRule>
  </conditionalFormatting>
  <conditionalFormatting sqref="D103">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8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6" t="s">
        <v>2859</v>
      </c>
      <c r="B1" s="371"/>
      <c r="C1" s="371"/>
      <c r="D1" s="371"/>
      <c r="E1" s="71" t="s">
        <v>3001</v>
      </c>
      <c r="F1" s="71"/>
      <c r="G1" s="71"/>
      <c r="H1" s="71"/>
      <c r="I1" s="71"/>
      <c r="J1" s="71"/>
      <c r="K1" s="71"/>
      <c r="L1" s="71"/>
      <c r="M1" s="71"/>
      <c r="N1" s="71"/>
      <c r="O1" s="71"/>
      <c r="P1" s="71"/>
    </row>
    <row r="2" spans="1:16" ht="37.5" customHeight="1" x14ac:dyDescent="0.2">
      <c r="A2" s="376" t="s">
        <v>3002</v>
      </c>
      <c r="B2" s="371"/>
      <c r="C2" s="371"/>
      <c r="D2" s="371"/>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18686</v>
      </c>
      <c r="P3" s="71"/>
    </row>
    <row r="4" spans="1:16" ht="19.5" customHeight="1" x14ac:dyDescent="0.2">
      <c r="A4" s="377" t="s">
        <v>3006</v>
      </c>
      <c r="B4" s="378"/>
      <c r="C4" s="37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80" t="s">
        <v>3019</v>
      </c>
      <c r="B14" s="374"/>
      <c r="C14" s="37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73" t="s">
        <v>3025</v>
      </c>
      <c r="B20" s="374"/>
      <c r="C20" s="375"/>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3" t="s">
        <v>32</v>
      </c>
      <c r="B277" s="374"/>
      <c r="C277" s="37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3" t="s">
        <v>37</v>
      </c>
      <c r="B312" s="374"/>
      <c r="C312" s="37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73" t="s">
        <v>36</v>
      </c>
      <c r="B315" s="374"/>
      <c r="C315" s="37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3" t="s">
        <v>3317</v>
      </c>
      <c r="B317" s="374"/>
      <c r="C317" s="375"/>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3319</v>
      </c>
      <c r="B1" s="385"/>
      <c r="C1" s="385"/>
    </row>
    <row r="2" spans="1:17" ht="33" customHeight="1" x14ac:dyDescent="0.2">
      <c r="A2" s="386" t="s">
        <v>3320</v>
      </c>
      <c r="B2" s="387"/>
      <c r="C2" s="384"/>
      <c r="D2" s="4"/>
      <c r="E2" s="4"/>
      <c r="F2" s="4"/>
      <c r="G2" s="4"/>
      <c r="H2" s="4"/>
      <c r="I2" s="4"/>
      <c r="J2" s="4"/>
      <c r="K2" s="4"/>
      <c r="L2" s="4"/>
      <c r="M2" s="4"/>
      <c r="N2" s="4"/>
      <c r="O2" s="4"/>
      <c r="P2" s="4"/>
      <c r="Q2" s="4"/>
    </row>
    <row r="3" spans="1:17" ht="18.75" customHeight="1" x14ac:dyDescent="0.2">
      <c r="A3" s="304" t="s">
        <v>3321</v>
      </c>
      <c r="B3" s="388" t="s">
        <v>3322</v>
      </c>
      <c r="C3" s="384"/>
      <c r="D3" s="4"/>
      <c r="E3" s="4"/>
      <c r="F3" s="4"/>
      <c r="G3" s="4"/>
      <c r="H3" s="4"/>
      <c r="I3" s="4"/>
      <c r="J3" s="4"/>
      <c r="K3" s="4"/>
      <c r="L3" s="4"/>
      <c r="M3" s="4"/>
      <c r="N3" s="4"/>
      <c r="O3" s="4"/>
      <c r="P3" s="4"/>
      <c r="Q3" s="4"/>
    </row>
    <row r="4" spans="1:17" ht="37.5" hidden="1" customHeight="1" x14ac:dyDescent="0.2">
      <c r="A4" s="305" t="s">
        <v>3323</v>
      </c>
      <c r="B4" s="383" t="s">
        <v>3324</v>
      </c>
      <c r="C4" s="384"/>
      <c r="D4" s="4"/>
      <c r="E4" s="4"/>
      <c r="F4" s="4"/>
      <c r="G4" s="4"/>
      <c r="H4" s="4"/>
      <c r="I4" s="4"/>
      <c r="J4" s="4"/>
      <c r="K4" s="4"/>
      <c r="L4" s="4"/>
      <c r="M4" s="4"/>
      <c r="N4" s="4"/>
      <c r="O4" s="4"/>
      <c r="P4" s="4"/>
      <c r="Q4" s="4"/>
    </row>
    <row r="5" spans="1:17" ht="48" hidden="1" customHeight="1" x14ac:dyDescent="0.2">
      <c r="A5" s="305" t="s">
        <v>3323</v>
      </c>
      <c r="B5" s="383" t="s">
        <v>3325</v>
      </c>
      <c r="C5" s="384"/>
      <c r="D5" s="4"/>
      <c r="E5" s="4"/>
      <c r="F5" s="4"/>
      <c r="G5" s="4"/>
      <c r="H5" s="4"/>
      <c r="I5" s="4"/>
      <c r="J5" s="4"/>
      <c r="K5" s="4"/>
      <c r="L5" s="4"/>
      <c r="M5" s="4"/>
      <c r="N5" s="4"/>
      <c r="O5" s="4"/>
      <c r="P5" s="4"/>
      <c r="Q5" s="4"/>
    </row>
    <row r="6" spans="1:17" ht="59.25" hidden="1" customHeight="1" x14ac:dyDescent="0.2">
      <c r="A6" s="305" t="s">
        <v>3323</v>
      </c>
      <c r="B6" s="383" t="s">
        <v>3326</v>
      </c>
      <c r="C6" s="384"/>
      <c r="D6" s="4"/>
      <c r="E6" s="4"/>
      <c r="F6" s="4"/>
      <c r="G6" s="4"/>
      <c r="H6" s="4"/>
      <c r="I6" s="4"/>
      <c r="J6" s="4"/>
      <c r="K6" s="4"/>
      <c r="L6" s="4"/>
      <c r="M6" s="4"/>
      <c r="N6" s="4"/>
      <c r="O6" s="4"/>
      <c r="P6" s="4"/>
      <c r="Q6" s="4"/>
    </row>
    <row r="7" spans="1:17" ht="48" hidden="1" customHeight="1" x14ac:dyDescent="0.2">
      <c r="A7" s="305" t="s">
        <v>3327</v>
      </c>
      <c r="B7" s="383" t="s">
        <v>3328</v>
      </c>
      <c r="C7" s="384"/>
      <c r="D7" s="4"/>
      <c r="E7" s="4"/>
      <c r="F7" s="4"/>
      <c r="G7" s="4"/>
      <c r="H7" s="4"/>
      <c r="I7" s="4"/>
      <c r="J7" s="4"/>
      <c r="K7" s="4"/>
      <c r="L7" s="4"/>
      <c r="M7" s="4"/>
      <c r="N7" s="4"/>
      <c r="O7" s="4"/>
      <c r="P7" s="4"/>
      <c r="Q7" s="4"/>
    </row>
    <row r="8" spans="1:17" ht="41.25" hidden="1" customHeight="1" x14ac:dyDescent="0.2">
      <c r="A8" s="305" t="s">
        <v>3329</v>
      </c>
      <c r="B8" s="383" t="s">
        <v>3330</v>
      </c>
      <c r="C8" s="384"/>
      <c r="D8" s="4"/>
      <c r="E8" s="4"/>
      <c r="F8" s="4"/>
      <c r="G8" s="4"/>
      <c r="H8" s="4"/>
      <c r="I8" s="4"/>
      <c r="J8" s="4"/>
      <c r="K8" s="4"/>
      <c r="L8" s="4"/>
      <c r="M8" s="4"/>
      <c r="N8" s="4"/>
      <c r="O8" s="4"/>
      <c r="P8" s="4"/>
      <c r="Q8" s="4"/>
    </row>
    <row r="9" spans="1:17" ht="59.25" hidden="1" customHeight="1" x14ac:dyDescent="0.2">
      <c r="A9" s="305" t="s">
        <v>3331</v>
      </c>
      <c r="B9" s="383" t="s">
        <v>3332</v>
      </c>
      <c r="C9" s="384"/>
      <c r="D9" s="4"/>
      <c r="E9" s="4"/>
      <c r="F9" s="4"/>
      <c r="G9" s="4"/>
      <c r="H9" s="4"/>
      <c r="I9" s="4"/>
      <c r="J9" s="4"/>
      <c r="K9" s="4"/>
      <c r="L9" s="4"/>
      <c r="M9" s="4"/>
      <c r="N9" s="4"/>
      <c r="O9" s="4"/>
      <c r="P9" s="4"/>
      <c r="Q9" s="4"/>
    </row>
    <row r="10" spans="1:17" ht="61.5" hidden="1" customHeight="1" x14ac:dyDescent="0.2">
      <c r="A10" s="305" t="s">
        <v>3331</v>
      </c>
      <c r="B10" s="383" t="s">
        <v>3333</v>
      </c>
      <c r="C10" s="384"/>
      <c r="D10" s="4"/>
      <c r="E10" s="4"/>
      <c r="F10" s="4"/>
      <c r="G10" s="4"/>
      <c r="H10" s="4"/>
      <c r="I10" s="4"/>
      <c r="J10" s="4"/>
      <c r="K10" s="4"/>
      <c r="L10" s="4"/>
      <c r="M10" s="4"/>
      <c r="N10" s="4"/>
      <c r="O10" s="4"/>
      <c r="P10" s="4"/>
      <c r="Q10" s="4"/>
    </row>
    <row r="11" spans="1:17" ht="43.5" hidden="1" customHeight="1" x14ac:dyDescent="0.2">
      <c r="A11" s="305" t="s">
        <v>3331</v>
      </c>
      <c r="B11" s="383" t="s">
        <v>3334</v>
      </c>
      <c r="C11" s="384"/>
      <c r="D11" s="4"/>
      <c r="E11" s="4"/>
      <c r="F11" s="4"/>
      <c r="G11" s="4"/>
      <c r="H11" s="4"/>
      <c r="I11" s="4"/>
      <c r="J11" s="4"/>
      <c r="K11" s="4"/>
      <c r="L11" s="4"/>
      <c r="M11" s="4"/>
      <c r="N11" s="4"/>
      <c r="O11" s="4"/>
      <c r="P11" s="4"/>
      <c r="Q11" s="4"/>
    </row>
    <row r="12" spans="1:17" ht="27.75" hidden="1" customHeight="1" x14ac:dyDescent="0.2">
      <c r="A12" s="305" t="s">
        <v>3335</v>
      </c>
      <c r="B12" s="383" t="s">
        <v>3336</v>
      </c>
      <c r="C12" s="384"/>
      <c r="D12" s="4"/>
      <c r="E12" s="4"/>
      <c r="F12" s="4"/>
      <c r="G12" s="4"/>
      <c r="H12" s="4"/>
      <c r="I12" s="4"/>
      <c r="J12" s="4"/>
      <c r="K12" s="4"/>
      <c r="L12" s="4"/>
      <c r="M12" s="4"/>
      <c r="N12" s="4"/>
      <c r="O12" s="4"/>
      <c r="P12" s="4"/>
      <c r="Q12" s="4"/>
    </row>
    <row r="13" spans="1:17" ht="27.75" hidden="1" customHeight="1" x14ac:dyDescent="0.2">
      <c r="A13" s="305" t="s">
        <v>3337</v>
      </c>
      <c r="B13" s="383" t="s">
        <v>3338</v>
      </c>
      <c r="C13" s="384"/>
      <c r="D13" s="4"/>
      <c r="E13" s="4"/>
      <c r="F13" s="4"/>
      <c r="G13" s="4"/>
      <c r="H13" s="4"/>
      <c r="I13" s="4"/>
      <c r="J13" s="4"/>
      <c r="K13" s="4"/>
      <c r="L13" s="4"/>
      <c r="M13" s="4"/>
      <c r="N13" s="4"/>
      <c r="O13" s="4"/>
      <c r="P13" s="4"/>
      <c r="Q13" s="4"/>
    </row>
    <row r="14" spans="1:17" ht="45.75" hidden="1" customHeight="1" x14ac:dyDescent="0.2">
      <c r="A14" s="305" t="s">
        <v>3339</v>
      </c>
      <c r="B14" s="383" t="s">
        <v>3340</v>
      </c>
      <c r="C14" s="384"/>
      <c r="D14" s="4"/>
      <c r="E14" s="4"/>
      <c r="F14" s="4"/>
      <c r="G14" s="4"/>
      <c r="H14" s="4"/>
      <c r="I14" s="4"/>
      <c r="J14" s="4"/>
      <c r="K14" s="4"/>
      <c r="L14" s="4"/>
      <c r="M14" s="4"/>
      <c r="N14" s="4"/>
      <c r="O14" s="4"/>
      <c r="P14" s="4"/>
      <c r="Q14" s="4"/>
    </row>
    <row r="15" spans="1:17" ht="45.75" hidden="1" customHeight="1" x14ac:dyDescent="0.2">
      <c r="A15" s="305" t="s">
        <v>3341</v>
      </c>
      <c r="B15" s="383" t="s">
        <v>3342</v>
      </c>
      <c r="C15" s="384"/>
      <c r="D15" s="4"/>
      <c r="E15" s="4"/>
      <c r="F15" s="4"/>
      <c r="G15" s="4"/>
      <c r="H15" s="4"/>
      <c r="I15" s="4"/>
      <c r="J15" s="4"/>
      <c r="K15" s="4"/>
      <c r="L15" s="4"/>
      <c r="M15" s="4"/>
      <c r="N15" s="4"/>
      <c r="O15" s="4"/>
      <c r="P15" s="4"/>
      <c r="Q15" s="4"/>
    </row>
    <row r="16" spans="1:17" ht="51" hidden="1" customHeight="1" x14ac:dyDescent="0.2">
      <c r="A16" s="305" t="s">
        <v>3343</v>
      </c>
      <c r="B16" s="383" t="s">
        <v>3344</v>
      </c>
      <c r="C16" s="384"/>
      <c r="D16" s="4"/>
      <c r="E16" s="4"/>
      <c r="F16" s="4"/>
      <c r="G16" s="4"/>
      <c r="H16" s="4"/>
      <c r="I16" s="4"/>
      <c r="J16" s="4"/>
      <c r="K16" s="4"/>
      <c r="L16" s="4"/>
      <c r="M16" s="4"/>
      <c r="N16" s="4"/>
      <c r="O16" s="4"/>
      <c r="P16" s="4"/>
      <c r="Q16" s="4"/>
    </row>
    <row r="17" spans="1:17" ht="27.75" hidden="1" customHeight="1" x14ac:dyDescent="0.2">
      <c r="A17" s="305" t="s">
        <v>3345</v>
      </c>
      <c r="B17" s="383" t="s">
        <v>3346</v>
      </c>
      <c r="C17" s="384"/>
      <c r="D17" s="4"/>
      <c r="E17" s="4"/>
      <c r="F17" s="4"/>
      <c r="G17" s="4"/>
      <c r="H17" s="4"/>
      <c r="I17" s="4"/>
      <c r="J17" s="4"/>
      <c r="K17" s="4"/>
      <c r="L17" s="4"/>
      <c r="M17" s="4"/>
      <c r="N17" s="4"/>
      <c r="O17" s="4"/>
      <c r="P17" s="4"/>
      <c r="Q17" s="4"/>
    </row>
    <row r="18" spans="1:17" ht="27.75" hidden="1" customHeight="1" x14ac:dyDescent="0.2">
      <c r="A18" s="305" t="s">
        <v>3347</v>
      </c>
      <c r="B18" s="383" t="s">
        <v>3348</v>
      </c>
      <c r="C18" s="384"/>
      <c r="D18" s="4"/>
      <c r="E18" s="4"/>
      <c r="F18" s="4"/>
      <c r="G18" s="4"/>
      <c r="H18" s="4"/>
      <c r="I18" s="4"/>
      <c r="J18" s="4"/>
      <c r="K18" s="4"/>
      <c r="L18" s="4"/>
      <c r="M18" s="4"/>
      <c r="N18" s="4"/>
      <c r="O18" s="4"/>
      <c r="P18" s="4"/>
      <c r="Q18" s="4"/>
    </row>
    <row r="19" spans="1:17" ht="45" hidden="1" customHeight="1" x14ac:dyDescent="0.2">
      <c r="A19" s="305" t="s">
        <v>3347</v>
      </c>
      <c r="B19" s="383" t="s">
        <v>3349</v>
      </c>
      <c r="C19" s="384"/>
      <c r="D19" s="4"/>
      <c r="E19" s="4"/>
      <c r="F19" s="4"/>
      <c r="G19" s="4"/>
      <c r="H19" s="4"/>
      <c r="I19" s="4"/>
      <c r="J19" s="4"/>
      <c r="K19" s="4"/>
      <c r="L19" s="4"/>
      <c r="M19" s="4"/>
      <c r="N19" s="4"/>
      <c r="O19" s="4"/>
      <c r="P19" s="4"/>
      <c r="Q19" s="4"/>
    </row>
    <row r="20" spans="1:17" ht="45" hidden="1" customHeight="1" x14ac:dyDescent="0.2">
      <c r="A20" s="305" t="s">
        <v>3350</v>
      </c>
      <c r="B20" s="383" t="s">
        <v>3351</v>
      </c>
      <c r="C20" s="384"/>
      <c r="D20" s="4"/>
      <c r="E20" s="4"/>
      <c r="F20" s="4"/>
      <c r="G20" s="4"/>
      <c r="H20" s="4"/>
      <c r="I20" s="4"/>
      <c r="J20" s="4"/>
      <c r="K20" s="4"/>
      <c r="L20" s="4"/>
      <c r="M20" s="4"/>
      <c r="N20" s="4"/>
      <c r="O20" s="4"/>
      <c r="P20" s="4"/>
      <c r="Q20" s="4"/>
    </row>
    <row r="21" spans="1:17" ht="30" hidden="1" customHeight="1" x14ac:dyDescent="0.2">
      <c r="A21" s="305" t="s">
        <v>3352</v>
      </c>
      <c r="B21" s="383" t="s">
        <v>3353</v>
      </c>
      <c r="C21" s="384"/>
      <c r="D21" s="4"/>
      <c r="E21" s="4"/>
      <c r="F21" s="4"/>
      <c r="G21" s="4"/>
      <c r="H21" s="4"/>
      <c r="I21" s="4"/>
      <c r="J21" s="4"/>
      <c r="K21" s="4"/>
      <c r="L21" s="4"/>
      <c r="M21" s="4"/>
      <c r="N21" s="4"/>
      <c r="O21" s="4"/>
      <c r="P21" s="4"/>
      <c r="Q21" s="4"/>
    </row>
    <row r="22" spans="1:17" ht="30" hidden="1" customHeight="1" x14ac:dyDescent="0.2">
      <c r="A22" s="305" t="s">
        <v>3354</v>
      </c>
      <c r="B22" s="383" t="s">
        <v>3355</v>
      </c>
      <c r="C22" s="384"/>
      <c r="D22" s="4"/>
      <c r="E22" s="4"/>
      <c r="F22" s="4"/>
      <c r="G22" s="4"/>
      <c r="H22" s="4"/>
      <c r="I22" s="4"/>
      <c r="J22" s="4"/>
      <c r="K22" s="4"/>
      <c r="L22" s="4"/>
      <c r="M22" s="4"/>
      <c r="N22" s="4"/>
      <c r="O22" s="4"/>
      <c r="P22" s="4"/>
      <c r="Q22" s="4"/>
    </row>
    <row r="23" spans="1:17" ht="30" hidden="1" customHeight="1" x14ac:dyDescent="0.2">
      <c r="A23" s="305" t="s">
        <v>3356</v>
      </c>
      <c r="B23" s="383" t="s">
        <v>3357</v>
      </c>
      <c r="C23" s="384"/>
      <c r="D23" s="4"/>
      <c r="E23" s="4"/>
      <c r="F23" s="4"/>
      <c r="G23" s="4"/>
      <c r="H23" s="4"/>
      <c r="I23" s="4"/>
      <c r="J23" s="4"/>
      <c r="K23" s="4"/>
      <c r="L23" s="4"/>
      <c r="M23" s="4"/>
      <c r="N23" s="4"/>
      <c r="O23" s="4"/>
      <c r="P23" s="4"/>
      <c r="Q23" s="4"/>
    </row>
    <row r="24" spans="1:17" ht="30" hidden="1" customHeight="1" x14ac:dyDescent="0.2">
      <c r="A24" s="305" t="s">
        <v>3358</v>
      </c>
      <c r="B24" s="383" t="s">
        <v>3359</v>
      </c>
      <c r="C24" s="384"/>
      <c r="D24" s="4"/>
      <c r="E24" s="4"/>
      <c r="F24" s="4"/>
      <c r="G24" s="4"/>
      <c r="H24" s="4"/>
      <c r="I24" s="4"/>
      <c r="J24" s="4"/>
      <c r="K24" s="4"/>
      <c r="L24" s="4"/>
      <c r="M24" s="4"/>
      <c r="N24" s="4"/>
      <c r="O24" s="4"/>
      <c r="P24" s="4"/>
      <c r="Q24" s="4"/>
    </row>
    <row r="25" spans="1:17" ht="30" hidden="1" customHeight="1" x14ac:dyDescent="0.2">
      <c r="A25" s="305" t="s">
        <v>3360</v>
      </c>
      <c r="B25" s="383" t="s">
        <v>3361</v>
      </c>
      <c r="C25" s="384"/>
      <c r="D25" s="4"/>
      <c r="E25" s="4"/>
      <c r="F25" s="4"/>
      <c r="G25" s="4"/>
      <c r="H25" s="4"/>
      <c r="I25" s="4"/>
      <c r="J25" s="4"/>
      <c r="K25" s="4"/>
      <c r="L25" s="4"/>
      <c r="M25" s="4"/>
      <c r="N25" s="4"/>
      <c r="O25" s="4"/>
      <c r="P25" s="4"/>
      <c r="Q25" s="4"/>
    </row>
    <row r="26" spans="1:17" ht="30" hidden="1" customHeight="1" x14ac:dyDescent="0.2">
      <c r="A26" s="305" t="s">
        <v>3362</v>
      </c>
      <c r="B26" s="383" t="s">
        <v>3363</v>
      </c>
      <c r="C26" s="384"/>
      <c r="D26" s="4"/>
      <c r="E26" s="4"/>
      <c r="F26" s="4"/>
      <c r="G26" s="4"/>
      <c r="H26" s="4"/>
      <c r="I26" s="4"/>
      <c r="J26" s="4"/>
      <c r="K26" s="4"/>
      <c r="L26" s="4"/>
      <c r="M26" s="4"/>
      <c r="N26" s="4"/>
      <c r="O26" s="4"/>
      <c r="P26" s="4"/>
      <c r="Q26" s="4"/>
    </row>
    <row r="27" spans="1:17" ht="70.5" hidden="1" customHeight="1" x14ac:dyDescent="0.2">
      <c r="A27" s="305" t="s">
        <v>3364</v>
      </c>
      <c r="B27" s="383" t="s">
        <v>3365</v>
      </c>
      <c r="C27" s="384"/>
      <c r="D27" s="4"/>
      <c r="E27" s="4"/>
      <c r="F27" s="4"/>
      <c r="G27" s="4"/>
      <c r="H27" s="4"/>
      <c r="I27" s="4"/>
      <c r="J27" s="4"/>
      <c r="K27" s="4"/>
      <c r="L27" s="4"/>
      <c r="M27" s="4"/>
      <c r="N27" s="4"/>
      <c r="O27" s="4"/>
      <c r="P27" s="4"/>
      <c r="Q27" s="4"/>
    </row>
    <row r="28" spans="1:17" ht="48" hidden="1" customHeight="1" x14ac:dyDescent="0.2">
      <c r="A28" s="305" t="s">
        <v>3366</v>
      </c>
      <c r="B28" s="383" t="s">
        <v>3367</v>
      </c>
      <c r="C28" s="384"/>
      <c r="D28" s="4"/>
      <c r="E28" s="4"/>
      <c r="F28" s="4"/>
      <c r="G28" s="4"/>
      <c r="H28" s="4"/>
      <c r="I28" s="4"/>
      <c r="J28" s="4"/>
      <c r="K28" s="4"/>
      <c r="L28" s="4"/>
      <c r="M28" s="4"/>
      <c r="N28" s="4"/>
      <c r="O28" s="4"/>
      <c r="P28" s="4"/>
      <c r="Q28" s="4"/>
    </row>
    <row r="29" spans="1:17" ht="100.5" hidden="1" customHeight="1" x14ac:dyDescent="0.2">
      <c r="A29" s="305" t="s">
        <v>3368</v>
      </c>
      <c r="B29" s="383" t="s">
        <v>3369</v>
      </c>
      <c r="C29" s="384"/>
      <c r="D29" s="4"/>
      <c r="E29" s="4"/>
      <c r="F29" s="4"/>
      <c r="G29" s="4"/>
      <c r="H29" s="4"/>
      <c r="I29" s="4"/>
      <c r="J29" s="4"/>
      <c r="K29" s="4"/>
      <c r="L29" s="4"/>
      <c r="M29" s="4"/>
      <c r="N29" s="4"/>
      <c r="O29" s="4"/>
      <c r="P29" s="4"/>
      <c r="Q29" s="4"/>
    </row>
    <row r="30" spans="1:17" ht="45" hidden="1" customHeight="1" x14ac:dyDescent="0.2">
      <c r="A30" s="305" t="s">
        <v>3370</v>
      </c>
      <c r="B30" s="383" t="s">
        <v>3371</v>
      </c>
      <c r="C30" s="384"/>
      <c r="D30" s="4"/>
      <c r="E30" s="4"/>
      <c r="F30" s="4"/>
      <c r="G30" s="4"/>
      <c r="H30" s="4"/>
      <c r="I30" s="4"/>
      <c r="J30" s="4"/>
      <c r="K30" s="4"/>
      <c r="L30" s="4"/>
      <c r="M30" s="4"/>
      <c r="N30" s="4"/>
      <c r="O30" s="4"/>
      <c r="P30" s="4"/>
      <c r="Q30" s="4"/>
    </row>
    <row r="31" spans="1:17" ht="45" hidden="1" customHeight="1" x14ac:dyDescent="0.2">
      <c r="A31" s="305" t="s">
        <v>3372</v>
      </c>
      <c r="B31" s="383" t="s">
        <v>3373</v>
      </c>
      <c r="C31" s="384"/>
      <c r="D31" s="4"/>
      <c r="E31" s="4"/>
      <c r="F31" s="4"/>
      <c r="G31" s="4"/>
      <c r="H31" s="4"/>
      <c r="I31" s="4"/>
      <c r="J31" s="4"/>
      <c r="K31" s="4"/>
      <c r="L31" s="4"/>
      <c r="M31" s="4"/>
      <c r="N31" s="4"/>
      <c r="O31" s="4"/>
      <c r="P31" s="4"/>
      <c r="Q31" s="4"/>
    </row>
    <row r="32" spans="1:17" ht="45" hidden="1" customHeight="1" x14ac:dyDescent="0.2">
      <c r="A32" s="305" t="s">
        <v>3374</v>
      </c>
      <c r="B32" s="383" t="s">
        <v>3375</v>
      </c>
      <c r="C32" s="384"/>
      <c r="D32" s="4"/>
      <c r="E32" s="4"/>
      <c r="F32" s="4"/>
      <c r="G32" s="4"/>
      <c r="H32" s="4"/>
      <c r="I32" s="4"/>
      <c r="J32" s="4"/>
      <c r="K32" s="4"/>
      <c r="L32" s="4"/>
      <c r="M32" s="4"/>
      <c r="N32" s="4"/>
      <c r="O32" s="4"/>
      <c r="P32" s="4"/>
      <c r="Q32" s="4"/>
    </row>
    <row r="33" spans="1:17" ht="72" hidden="1" customHeight="1" x14ac:dyDescent="0.2">
      <c r="A33" s="305" t="s">
        <v>3376</v>
      </c>
      <c r="B33" s="383" t="s">
        <v>3377</v>
      </c>
      <c r="C33" s="384"/>
      <c r="D33" s="4"/>
      <c r="E33" s="4"/>
      <c r="F33" s="4"/>
      <c r="G33" s="4"/>
      <c r="H33" s="4"/>
      <c r="I33" s="4"/>
      <c r="J33" s="4"/>
      <c r="K33" s="4"/>
      <c r="L33" s="4"/>
      <c r="M33" s="4"/>
      <c r="N33" s="4"/>
      <c r="O33" s="4"/>
      <c r="P33" s="4"/>
      <c r="Q33" s="4"/>
    </row>
    <row r="34" spans="1:17" ht="79.5" hidden="1" customHeight="1" x14ac:dyDescent="0.2">
      <c r="A34" s="305" t="s">
        <v>3378</v>
      </c>
      <c r="B34" s="383" t="s">
        <v>3379</v>
      </c>
      <c r="C34" s="384"/>
      <c r="D34" s="4"/>
      <c r="E34" s="4"/>
      <c r="F34" s="4"/>
      <c r="G34" s="4"/>
      <c r="H34" s="4"/>
      <c r="I34" s="4"/>
      <c r="J34" s="4"/>
      <c r="K34" s="4"/>
      <c r="L34" s="4"/>
      <c r="M34" s="4"/>
      <c r="N34" s="4"/>
      <c r="O34" s="4"/>
      <c r="P34" s="4"/>
      <c r="Q34" s="4"/>
    </row>
    <row r="35" spans="1:17" ht="70.5" hidden="1" customHeight="1" x14ac:dyDescent="0.2">
      <c r="A35" s="305" t="s">
        <v>3380</v>
      </c>
      <c r="B35" s="383" t="s">
        <v>3381</v>
      </c>
      <c r="C35" s="384"/>
      <c r="D35" s="4"/>
      <c r="E35" s="4"/>
      <c r="F35" s="4"/>
      <c r="G35" s="4"/>
      <c r="H35" s="4"/>
      <c r="I35" s="4"/>
      <c r="J35" s="4"/>
      <c r="K35" s="4"/>
      <c r="L35" s="4"/>
      <c r="M35" s="4"/>
      <c r="N35" s="4"/>
      <c r="O35" s="4"/>
      <c r="P35" s="4"/>
      <c r="Q35" s="4"/>
    </row>
    <row r="36" spans="1:17" ht="45.75" hidden="1" customHeight="1" x14ac:dyDescent="0.2">
      <c r="A36" s="305" t="s">
        <v>3382</v>
      </c>
      <c r="B36" s="383" t="s">
        <v>3383</v>
      </c>
      <c r="C36" s="384"/>
      <c r="D36" s="4"/>
      <c r="E36" s="4"/>
      <c r="F36" s="4"/>
      <c r="G36" s="4"/>
      <c r="H36" s="4"/>
      <c r="I36" s="4"/>
      <c r="J36" s="4"/>
      <c r="K36" s="4"/>
      <c r="L36" s="4"/>
      <c r="M36" s="4"/>
      <c r="N36" s="4"/>
      <c r="O36" s="4"/>
      <c r="P36" s="4"/>
      <c r="Q36" s="4"/>
    </row>
    <row r="37" spans="1:17" ht="54.75" hidden="1" customHeight="1" x14ac:dyDescent="0.2">
      <c r="A37" s="305" t="s">
        <v>3384</v>
      </c>
      <c r="B37" s="383" t="s">
        <v>3385</v>
      </c>
      <c r="C37" s="384"/>
      <c r="D37" s="4"/>
      <c r="E37" s="4"/>
      <c r="F37" s="4"/>
      <c r="G37" s="4"/>
      <c r="H37" s="4"/>
      <c r="I37" s="4"/>
      <c r="J37" s="4"/>
      <c r="K37" s="4"/>
      <c r="L37" s="4"/>
      <c r="M37" s="4"/>
      <c r="N37" s="4"/>
      <c r="O37" s="4"/>
      <c r="P37" s="4"/>
      <c r="Q37" s="4"/>
    </row>
    <row r="38" spans="1:17" ht="37.5" hidden="1" customHeight="1" x14ac:dyDescent="0.2">
      <c r="A38" s="305" t="s">
        <v>3386</v>
      </c>
      <c r="B38" s="383" t="s">
        <v>3387</v>
      </c>
      <c r="C38" s="384"/>
      <c r="D38" s="4"/>
      <c r="E38" s="4"/>
      <c r="F38" s="4"/>
      <c r="G38" s="4"/>
      <c r="H38" s="4"/>
      <c r="I38" s="4"/>
      <c r="J38" s="4"/>
      <c r="K38" s="4"/>
      <c r="L38" s="4"/>
      <c r="M38" s="4"/>
      <c r="N38" s="4"/>
      <c r="O38" s="4"/>
      <c r="P38" s="4"/>
      <c r="Q38" s="4"/>
    </row>
    <row r="39" spans="1:17" ht="61.5" hidden="1" customHeight="1" x14ac:dyDescent="0.2">
      <c r="A39" s="305" t="s">
        <v>3388</v>
      </c>
      <c r="B39" s="383" t="s">
        <v>3389</v>
      </c>
      <c r="C39" s="384"/>
      <c r="D39" s="4"/>
      <c r="E39" s="4"/>
      <c r="F39" s="4"/>
      <c r="G39" s="4"/>
      <c r="H39" s="4"/>
      <c r="I39" s="4"/>
      <c r="J39" s="4"/>
      <c r="K39" s="4"/>
      <c r="L39" s="4"/>
      <c r="M39" s="4"/>
      <c r="N39" s="4"/>
      <c r="O39" s="4"/>
      <c r="P39" s="4"/>
      <c r="Q39" s="4"/>
    </row>
    <row r="40" spans="1:17" ht="53.25" hidden="1" customHeight="1" x14ac:dyDescent="0.2">
      <c r="A40" s="305" t="s">
        <v>3390</v>
      </c>
      <c r="B40" s="383" t="s">
        <v>3391</v>
      </c>
      <c r="C40" s="384"/>
      <c r="D40" s="4"/>
      <c r="E40" s="4"/>
      <c r="F40" s="4"/>
      <c r="G40" s="4"/>
      <c r="H40" s="4"/>
      <c r="I40" s="4"/>
      <c r="J40" s="4"/>
      <c r="K40" s="4"/>
      <c r="L40" s="4"/>
      <c r="M40" s="4"/>
      <c r="N40" s="4"/>
      <c r="O40" s="4"/>
      <c r="P40" s="4"/>
      <c r="Q40" s="4"/>
    </row>
    <row r="41" spans="1:17" ht="73.5" hidden="1" customHeight="1" x14ac:dyDescent="0.2">
      <c r="A41" s="305" t="s">
        <v>3392</v>
      </c>
      <c r="B41" s="383" t="s">
        <v>3393</v>
      </c>
      <c r="C41" s="384"/>
      <c r="D41" s="4"/>
      <c r="E41" s="4"/>
      <c r="F41" s="4"/>
      <c r="G41" s="4"/>
      <c r="H41" s="4"/>
      <c r="I41" s="4"/>
      <c r="J41" s="4"/>
      <c r="K41" s="4"/>
      <c r="L41" s="4"/>
      <c r="M41" s="4"/>
      <c r="N41" s="4"/>
      <c r="O41" s="4"/>
      <c r="P41" s="4"/>
      <c r="Q41" s="4"/>
    </row>
    <row r="42" spans="1:17" ht="57.75" hidden="1" customHeight="1" x14ac:dyDescent="0.2">
      <c r="A42" s="305" t="s">
        <v>3394</v>
      </c>
      <c r="B42" s="383" t="s">
        <v>3395</v>
      </c>
      <c r="C42" s="384"/>
      <c r="D42" s="4"/>
      <c r="E42" s="4"/>
      <c r="F42" s="4"/>
      <c r="G42" s="4"/>
      <c r="H42" s="4"/>
      <c r="I42" s="4"/>
      <c r="J42" s="4"/>
      <c r="K42" s="4"/>
      <c r="L42" s="4"/>
      <c r="M42" s="4"/>
      <c r="N42" s="4"/>
      <c r="O42" s="4"/>
      <c r="P42" s="4"/>
      <c r="Q42" s="4"/>
    </row>
    <row r="43" spans="1:17" ht="84" hidden="1" customHeight="1" x14ac:dyDescent="0.2">
      <c r="A43" s="305" t="s">
        <v>3396</v>
      </c>
      <c r="B43" s="383" t="s">
        <v>3397</v>
      </c>
      <c r="C43" s="384"/>
      <c r="D43" s="4"/>
      <c r="E43" s="4"/>
      <c r="F43" s="4"/>
      <c r="G43" s="4"/>
      <c r="H43" s="4"/>
      <c r="I43" s="4"/>
      <c r="J43" s="4"/>
      <c r="K43" s="4"/>
      <c r="L43" s="4"/>
      <c r="M43" s="4"/>
      <c r="N43" s="4"/>
      <c r="O43" s="4"/>
      <c r="P43" s="4"/>
      <c r="Q43" s="4"/>
    </row>
    <row r="44" spans="1:17" ht="48" hidden="1" customHeight="1" x14ac:dyDescent="0.2">
      <c r="A44" s="305" t="s">
        <v>3398</v>
      </c>
      <c r="B44" s="383" t="s">
        <v>3399</v>
      </c>
      <c r="C44" s="384"/>
      <c r="D44" s="4"/>
      <c r="E44" s="4"/>
      <c r="F44" s="4"/>
      <c r="G44" s="4"/>
      <c r="H44" s="4"/>
      <c r="I44" s="4"/>
      <c r="J44" s="4"/>
      <c r="K44" s="4"/>
      <c r="L44" s="4"/>
      <c r="M44" s="4"/>
      <c r="N44" s="4"/>
      <c r="O44" s="4"/>
      <c r="P44" s="4"/>
      <c r="Q44" s="4"/>
    </row>
    <row r="45" spans="1:17" ht="57" hidden="1" customHeight="1" x14ac:dyDescent="0.2">
      <c r="A45" s="305" t="s">
        <v>3400</v>
      </c>
      <c r="B45" s="383" t="s">
        <v>3401</v>
      </c>
      <c r="C45" s="384"/>
      <c r="D45" s="4"/>
      <c r="E45" s="4"/>
      <c r="F45" s="4"/>
      <c r="G45" s="4"/>
      <c r="H45" s="4"/>
      <c r="I45" s="4"/>
      <c r="J45" s="4"/>
      <c r="K45" s="4"/>
      <c r="L45" s="4"/>
      <c r="M45" s="4"/>
      <c r="N45" s="4"/>
      <c r="O45" s="4"/>
      <c r="P45" s="4"/>
      <c r="Q45" s="4"/>
    </row>
    <row r="46" spans="1:17" ht="73.5" hidden="1" customHeight="1" x14ac:dyDescent="0.2">
      <c r="A46" s="305" t="s">
        <v>3402</v>
      </c>
      <c r="B46" s="392" t="s">
        <v>3403</v>
      </c>
      <c r="C46" s="384"/>
      <c r="D46" s="41"/>
      <c r="E46" s="4"/>
      <c r="F46" s="4"/>
      <c r="G46" s="4"/>
      <c r="H46" s="4"/>
      <c r="I46" s="4"/>
      <c r="J46" s="4"/>
      <c r="K46" s="4"/>
      <c r="L46" s="4"/>
      <c r="M46" s="4"/>
      <c r="N46" s="4"/>
      <c r="O46" s="4"/>
      <c r="P46" s="4"/>
      <c r="Q46" s="4"/>
    </row>
    <row r="47" spans="1:17" ht="66" hidden="1" customHeight="1" x14ac:dyDescent="0.2">
      <c r="A47" s="46" t="s">
        <v>3404</v>
      </c>
      <c r="B47" s="393" t="s">
        <v>3405</v>
      </c>
      <c r="C47" s="393"/>
      <c r="D47" s="4"/>
      <c r="E47" s="4"/>
      <c r="F47" s="4"/>
      <c r="G47" s="4"/>
      <c r="H47" s="4"/>
      <c r="I47" s="4"/>
      <c r="J47" s="4"/>
      <c r="K47" s="4"/>
      <c r="L47" s="4"/>
      <c r="M47" s="4"/>
      <c r="N47" s="4"/>
      <c r="O47" s="4"/>
      <c r="P47" s="4"/>
      <c r="Q47" s="4"/>
    </row>
    <row r="48" spans="1:17" ht="123.75" customHeight="1" x14ac:dyDescent="0.2">
      <c r="A48" s="267" t="s">
        <v>3406</v>
      </c>
      <c r="B48" s="391" t="s">
        <v>3407</v>
      </c>
      <c r="C48" s="390"/>
      <c r="D48" s="4"/>
      <c r="E48" s="4"/>
      <c r="F48" s="4"/>
      <c r="G48" s="4"/>
      <c r="H48" s="4"/>
      <c r="I48" s="4"/>
      <c r="J48" s="4"/>
      <c r="K48" s="4"/>
      <c r="L48" s="4"/>
      <c r="M48" s="4"/>
      <c r="N48" s="4"/>
      <c r="O48" s="4"/>
      <c r="P48" s="4"/>
      <c r="Q48" s="4"/>
    </row>
    <row r="49" spans="1:17" ht="34.5" customHeight="1" x14ac:dyDescent="0.2">
      <c r="A49" s="267" t="s">
        <v>3408</v>
      </c>
      <c r="B49" s="389" t="s">
        <v>3409</v>
      </c>
      <c r="C49" s="390"/>
      <c r="D49" s="4"/>
      <c r="E49" s="4"/>
      <c r="F49" s="4"/>
      <c r="G49" s="4"/>
      <c r="H49" s="4"/>
      <c r="I49" s="4"/>
      <c r="J49" s="4"/>
      <c r="K49" s="4"/>
      <c r="L49" s="4"/>
      <c r="M49" s="4"/>
      <c r="N49" s="4"/>
      <c r="O49" s="4"/>
      <c r="P49" s="4"/>
      <c r="Q49" s="4"/>
    </row>
    <row r="50" spans="1:17" ht="34.5" customHeight="1" x14ac:dyDescent="0.2">
      <c r="A50" s="267" t="s">
        <v>3410</v>
      </c>
      <c r="B50" s="389" t="s">
        <v>3411</v>
      </c>
      <c r="C50" s="390"/>
      <c r="D50" s="4"/>
      <c r="E50" s="4"/>
      <c r="F50" s="4"/>
      <c r="G50" s="4"/>
      <c r="H50" s="4"/>
      <c r="I50" s="4"/>
      <c r="J50" s="4"/>
      <c r="K50" s="4"/>
      <c r="L50" s="4"/>
      <c r="M50" s="4"/>
      <c r="N50" s="4"/>
      <c r="O50" s="4"/>
      <c r="P50" s="4"/>
      <c r="Q50" s="4"/>
    </row>
    <row r="51" spans="1:17" ht="31.5" customHeight="1" x14ac:dyDescent="0.2">
      <c r="A51" s="306" t="s">
        <v>3412</v>
      </c>
      <c r="B51" s="383" t="s">
        <v>3413</v>
      </c>
      <c r="C51" s="384"/>
      <c r="D51" s="4"/>
      <c r="E51" s="4"/>
      <c r="F51" s="4"/>
      <c r="G51" s="4"/>
      <c r="H51" s="4"/>
      <c r="I51" s="4"/>
      <c r="J51" s="4"/>
      <c r="K51" s="4"/>
      <c r="L51" s="4"/>
      <c r="M51" s="4"/>
      <c r="N51" s="4"/>
      <c r="O51" s="4"/>
      <c r="P51" s="4"/>
      <c r="Q51" s="4"/>
    </row>
    <row r="52" spans="1:17" ht="31.5" customHeight="1" x14ac:dyDescent="0.2">
      <c r="A52" s="306" t="s">
        <v>3414</v>
      </c>
      <c r="B52" s="383" t="s">
        <v>3415</v>
      </c>
      <c r="C52" s="384"/>
      <c r="D52" s="4"/>
      <c r="E52" s="4"/>
      <c r="F52" s="4"/>
      <c r="G52" s="4"/>
      <c r="H52" s="4"/>
      <c r="I52" s="4"/>
      <c r="J52" s="4"/>
      <c r="K52" s="4"/>
      <c r="L52" s="4"/>
      <c r="M52" s="4"/>
      <c r="N52" s="4"/>
      <c r="O52" s="4"/>
      <c r="P52" s="4"/>
      <c r="Q52" s="4"/>
    </row>
    <row r="53" spans="1:17" ht="31.5" customHeight="1" x14ac:dyDescent="0.2">
      <c r="A53" s="306" t="s">
        <v>3416</v>
      </c>
      <c r="B53" s="381" t="s">
        <v>3417</v>
      </c>
      <c r="C53" s="382"/>
      <c r="D53" s="4"/>
      <c r="E53" s="4"/>
      <c r="F53" s="4"/>
      <c r="G53" s="4"/>
      <c r="H53" s="4"/>
      <c r="I53" s="4"/>
      <c r="J53" s="4"/>
      <c r="K53" s="4"/>
      <c r="L53" s="4"/>
      <c r="M53" s="4"/>
      <c r="N53" s="4"/>
      <c r="O53" s="4"/>
      <c r="P53" s="4"/>
      <c r="Q53" s="4"/>
    </row>
    <row r="54" spans="1:17" ht="31.5" customHeight="1" x14ac:dyDescent="0.2">
      <c r="A54" s="306" t="s">
        <v>3418</v>
      </c>
      <c r="B54" s="381" t="s">
        <v>3419</v>
      </c>
      <c r="C54" s="382"/>
      <c r="D54" s="4"/>
      <c r="E54" s="4"/>
      <c r="F54" s="4"/>
      <c r="G54" s="4"/>
      <c r="H54" s="4"/>
      <c r="I54" s="4"/>
      <c r="J54" s="4"/>
      <c r="K54" s="4"/>
      <c r="L54" s="4"/>
      <c r="M54" s="4"/>
      <c r="N54" s="4"/>
      <c r="O54" s="4"/>
      <c r="P54" s="4"/>
      <c r="Q54" s="4"/>
    </row>
    <row r="55" spans="1:17" ht="54.6" customHeight="1" x14ac:dyDescent="0.2">
      <c r="A55" s="306" t="s">
        <v>3420</v>
      </c>
      <c r="B55" s="381" t="s">
        <v>3421</v>
      </c>
      <c r="C55" s="382"/>
      <c r="D55" s="4"/>
      <c r="E55" s="4"/>
      <c r="F55" s="4"/>
      <c r="G55" s="4"/>
      <c r="H55" s="4"/>
      <c r="I55" s="4"/>
      <c r="J55" s="4"/>
      <c r="K55" s="4"/>
      <c r="L55" s="4"/>
      <c r="M55" s="4"/>
      <c r="N55" s="4"/>
      <c r="O55" s="4"/>
      <c r="P55" s="4"/>
      <c r="Q55" s="4"/>
    </row>
    <row r="56" spans="1:17" ht="54.6" customHeight="1" x14ac:dyDescent="0.2">
      <c r="A56" s="306" t="s">
        <v>3422</v>
      </c>
      <c r="B56" s="381" t="s">
        <v>3423</v>
      </c>
      <c r="C56" s="382"/>
      <c r="D56" s="4"/>
      <c r="E56" s="4"/>
      <c r="F56" s="4"/>
      <c r="G56" s="4"/>
      <c r="H56" s="4"/>
      <c r="I56" s="4"/>
      <c r="J56" s="4"/>
      <c r="K56" s="4"/>
      <c r="L56" s="4"/>
      <c r="M56" s="4"/>
      <c r="N56" s="4"/>
      <c r="O56" s="4"/>
      <c r="P56" s="4"/>
      <c r="Q56" s="4"/>
    </row>
    <row r="57" spans="1:17" ht="54" customHeight="1" x14ac:dyDescent="0.2">
      <c r="A57" s="306" t="s">
        <v>3424</v>
      </c>
      <c r="B57" s="381" t="s">
        <v>3425</v>
      </c>
      <c r="C57" s="382"/>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2025-02-04T12:20:54Z</dcterms:modified>
</cp:coreProperties>
</file>